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UKRatesFcs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<sst xmlns="http://schemas.openxmlformats.org/spreadsheetml/2006/main" count="50" uniqueCount="43">
  <si>
    <t>UKRatesFcst</t>
  </si>
  <si>
    <t>Category:</t>
  </si>
  <si>
    <t>Real Estate</t>
  </si>
  <si>
    <t>Family:</t>
  </si>
  <si>
    <t>Real Estate Costs UK</t>
  </si>
  <si>
    <t>Arguments:</t>
  </si>
  <si>
    <t>Time, Base, Start, Finish, RatesMultiplier, StartFcst, FcstBase, FcstRateableValues, InflationRates, InflationDates, [DCRates], [PrdsRates], [ProjMode]</t>
  </si>
  <si>
    <t>Meaning:</t>
  </si>
  <si>
    <t>UK Business Rates (Forecast Basis)</t>
  </si>
  <si>
    <t>Description:</t>
  </si>
  <si>
    <t>Base</t>
  </si>
  <si>
    <t>Inflation</t>
  </si>
  <si>
    <t>Multiplier</t>
  </si>
  <si>
    <t>Dates</t>
  </si>
  <si>
    <t>Rates</t>
  </si>
  <si>
    <t>Start</t>
  </si>
  <si>
    <t>Finish</t>
  </si>
  <si>
    <t>StartFcst</t>
  </si>
  <si>
    <t>FcstBase</t>
  </si>
  <si>
    <t>What The Function Is Doing</t>
  </si>
  <si>
    <t>Actual</t>
  </si>
  <si>
    <t>Period</t>
  </si>
  <si>
    <t>Rateable</t>
  </si>
  <si>
    <t>Last</t>
  </si>
  <si>
    <t>Mkt Rent</t>
  </si>
  <si>
    <t>Average</t>
  </si>
  <si>
    <t>Historic</t>
  </si>
  <si>
    <t>Comm.</t>
  </si>
  <si>
    <t>Value Forecast</t>
  </si>
  <si>
    <t>Function</t>
  </si>
  <si>
    <t>Val Est</t>
  </si>
  <si>
    <t>Reval</t>
  </si>
  <si>
    <t>At Reval</t>
  </si>
  <si>
    <t>Take</t>
  </si>
  <si>
    <t>Increases</t>
  </si>
  <si>
    <t>Multipliers</t>
  </si>
  <si>
    <t>The Difference Between Cash and Accruals</t>
  </si>
  <si>
    <t>Accruals</t>
  </si>
  <si>
    <t>Cash</t>
  </si>
  <si>
    <t>DCRates</t>
  </si>
  <si>
    <t>PrdsRates</t>
  </si>
  <si>
    <t>10 Instalments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</si>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</sst>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_(\ #,##0\ &quot;months&quot;_);\(#,##0\ &quot;months&quot;\);"/>
    <numFmt numFmtId="166" formatCode="_(\ ###0.00_);\(###0.00\);"/>
    <numFmt numFmtId="167" formatCode="mmm\ yy;;"/>
    <numFmt numFmtId="168" formatCode="_(\ 0.00%\ _);\(0.00%\ \);"/>
    <numFmt numFmtId="169" formatCode="_(\ \£#,##0.00\ &quot;/sf&quot;_);\(\£#,##0.00\ &quot;/sf&quot;\);"/>
    <numFmt numFmtId="170" formatCode="_(d\ mmm\ yy_);;"/>
  </numFmts>
  <fonts count="6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2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thin">
        <color indexed="22"/>
      </right>
      <top style="dotted">
        <color indexed="22"/>
      </top>
      <bottom>
        <color indexed="63"/>
      </bottom>
    </border>
    <border>
      <left style="thin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thin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thin">
        <color indexed="22"/>
      </right>
      <top>
        <color indexed="63"/>
      </top>
      <bottom style="dotted">
        <color indexed="22"/>
      </bottom>
    </border>
    <border>
      <left style="thin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dotted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0" fontId="1" fillId="0" borderId="8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70" fontId="1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2.421875" style="3" customWidth="1"/>
    <col min="5" max="5" width="10.57421875" style="3" bestFit="1" customWidth="1"/>
    <col min="6" max="6" width="9.140625" style="3" customWidth="1"/>
    <col min="7" max="7" width="9.421875" style="3" bestFit="1" customWidth="1"/>
    <col min="8" max="8" width="10.8515625" style="3" bestFit="1" customWidth="1"/>
    <col min="9" max="9" width="9.8515625" style="3" bestFit="1" customWidth="1"/>
    <col min="10" max="10" width="10.421875" style="3" customWidth="1"/>
    <col min="11" max="11" width="9.8515625" style="3" bestFit="1" customWidth="1"/>
    <col min="12" max="12" width="10.57421875" style="3" customWidth="1"/>
    <col min="13" max="13" width="12.28125" style="72" bestFit="1" customWidth="1"/>
    <col min="14" max="14" width="10.28125" style="3" customWidth="1"/>
    <col min="15" max="16384" width="9.140625" style="3" customWidth="1"/>
  </cols>
  <sheetData>
    <row r="1" spans="1:15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1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</row>
    <row r="3" spans="1:15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1"/>
      <c r="L3" s="1"/>
      <c r="M3" s="2"/>
      <c r="N3" s="1"/>
      <c r="O3" s="1"/>
    </row>
    <row r="4" spans="1:15" ht="10.5">
      <c r="A4" s="1"/>
      <c r="B4" s="1"/>
      <c r="C4" s="6"/>
      <c r="D4" s="5"/>
      <c r="E4" s="1"/>
      <c r="F4" s="1"/>
      <c r="G4" s="1"/>
      <c r="H4" s="1"/>
      <c r="I4" s="1"/>
      <c r="J4" s="1"/>
      <c r="K4" s="1"/>
      <c r="L4" s="1"/>
      <c r="M4" s="2"/>
      <c r="N4" s="1"/>
      <c r="O4" s="1"/>
    </row>
    <row r="5" spans="1:15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2"/>
      <c r="N5" s="1"/>
      <c r="O5" s="1"/>
    </row>
    <row r="6" spans="1:15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</row>
    <row r="7" spans="1:15" ht="10.5">
      <c r="A7" s="1"/>
      <c r="B7" s="1"/>
      <c r="C7" s="6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2"/>
      <c r="N7" s="1"/>
      <c r="O7" s="1"/>
    </row>
    <row r="8" spans="1:15" ht="10.5">
      <c r="A8" s="1"/>
      <c r="B8" s="1"/>
      <c r="C8" s="6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2"/>
      <c r="N8" s="1"/>
      <c r="O8" s="1"/>
    </row>
    <row r="9" spans="1:15" ht="66" customHeight="1">
      <c r="A9" s="1"/>
      <c r="B9" s="1"/>
      <c r="C9" s="7" t="s">
        <v>9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0.5">
      <c r="A10" s="1"/>
      <c r="B10" s="1"/>
      <c r="C10" s="6"/>
      <c r="D10" s="10"/>
      <c r="E10" s="1"/>
      <c r="F10" s="1"/>
      <c r="G10" s="1"/>
      <c r="H10" s="1"/>
      <c r="I10" s="1"/>
      <c r="J10" s="1"/>
      <c r="K10" s="1"/>
      <c r="L10" s="1"/>
      <c r="M10" s="2"/>
      <c r="N10" s="1"/>
      <c r="O10" s="1"/>
    </row>
    <row r="11" spans="1:15" ht="10.5">
      <c r="A11" s="1"/>
      <c r="B11" s="1"/>
      <c r="C11" s="11" t="s">
        <v>10</v>
      </c>
      <c r="D11" s="12">
        <v>12</v>
      </c>
      <c r="E11" s="13"/>
      <c r="F11" s="1"/>
      <c r="G11" s="1"/>
      <c r="H11" s="1"/>
      <c r="I11" s="1"/>
      <c r="J11" s="14" t="s">
        <v>11</v>
      </c>
      <c r="K11" s="14" t="s">
        <v>11</v>
      </c>
      <c r="L11" s="1"/>
      <c r="M11" s="15"/>
      <c r="N11" s="14"/>
      <c r="O11" s="14"/>
    </row>
    <row r="12" spans="1:15" ht="10.5">
      <c r="A12" s="1"/>
      <c r="B12" s="1"/>
      <c r="C12" s="16" t="s">
        <v>12</v>
      </c>
      <c r="D12" s="17">
        <v>0.42</v>
      </c>
      <c r="E12" s="13"/>
      <c r="F12" s="1"/>
      <c r="G12" s="1"/>
      <c r="H12" s="1"/>
      <c r="I12" s="1"/>
      <c r="J12" s="18" t="s">
        <v>13</v>
      </c>
      <c r="K12" s="18" t="s">
        <v>14</v>
      </c>
      <c r="L12" s="1"/>
      <c r="M12" s="15"/>
      <c r="N12" s="14"/>
      <c r="O12" s="14"/>
    </row>
    <row r="13" spans="1:15" ht="10.5">
      <c r="A13" s="1"/>
      <c r="B13" s="1"/>
      <c r="C13" s="1"/>
      <c r="D13" s="19"/>
      <c r="E13" s="1"/>
      <c r="F13" s="1"/>
      <c r="G13" s="1"/>
      <c r="H13" s="1"/>
      <c r="I13" s="16"/>
      <c r="J13" s="20">
        <v>38353</v>
      </c>
      <c r="K13" s="21">
        <v>0.02</v>
      </c>
      <c r="L13" s="13"/>
      <c r="M13" s="15"/>
      <c r="N13" s="14"/>
      <c r="O13" s="14"/>
    </row>
    <row r="14" spans="1:15" ht="10.5">
      <c r="A14" s="1"/>
      <c r="B14" s="1"/>
      <c r="C14" s="16" t="s">
        <v>15</v>
      </c>
      <c r="D14" s="20">
        <v>35156</v>
      </c>
      <c r="E14" s="13"/>
      <c r="F14" s="1"/>
      <c r="G14" s="1"/>
      <c r="H14" s="1"/>
      <c r="I14" s="16"/>
      <c r="J14" s="20">
        <v>42095</v>
      </c>
      <c r="K14" s="21">
        <v>0.025</v>
      </c>
      <c r="L14" s="13"/>
      <c r="M14" s="15"/>
      <c r="N14" s="14"/>
      <c r="O14" s="14"/>
    </row>
    <row r="15" spans="1:15" ht="10.5">
      <c r="A15" s="1"/>
      <c r="B15" s="1"/>
      <c r="C15" s="22" t="s">
        <v>16</v>
      </c>
      <c r="D15" s="20">
        <v>47484</v>
      </c>
      <c r="E15" s="13"/>
      <c r="F15" s="1"/>
      <c r="G15" s="1"/>
      <c r="H15" s="1"/>
      <c r="I15" s="1"/>
      <c r="J15" s="23"/>
      <c r="K15" s="23"/>
      <c r="L15" s="1"/>
      <c r="M15" s="2"/>
      <c r="N15" s="1"/>
      <c r="O15" s="1"/>
    </row>
    <row r="16" spans="1:15" ht="10.5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2"/>
      <c r="N16" s="1"/>
      <c r="O16" s="1"/>
    </row>
    <row r="17" spans="1:15" ht="10.5">
      <c r="A17" s="1"/>
      <c r="B17" s="1"/>
      <c r="C17" s="22" t="s">
        <v>17</v>
      </c>
      <c r="D17" s="20">
        <f>C23</f>
        <v>34060</v>
      </c>
      <c r="E17" s="13"/>
      <c r="F17" s="1"/>
      <c r="G17" s="1"/>
      <c r="H17" s="1"/>
      <c r="I17" s="1"/>
      <c r="J17" s="1"/>
      <c r="K17" s="1"/>
      <c r="L17" s="1"/>
      <c r="M17" s="2"/>
      <c r="N17" s="1"/>
      <c r="O17" s="1"/>
    </row>
    <row r="18" spans="1:15" ht="10.5">
      <c r="A18" s="1"/>
      <c r="B18" s="1"/>
      <c r="C18" s="22" t="s">
        <v>18</v>
      </c>
      <c r="D18" s="12">
        <v>12</v>
      </c>
      <c r="E18" s="13"/>
      <c r="F18" s="1"/>
      <c r="G18" s="1"/>
      <c r="H18" s="24" t="s">
        <v>19</v>
      </c>
      <c r="I18" s="24"/>
      <c r="J18" s="24"/>
      <c r="K18" s="24"/>
      <c r="L18" s="24"/>
      <c r="M18" s="24"/>
      <c r="N18" s="25"/>
      <c r="O18" s="1"/>
    </row>
    <row r="19" spans="1:15" ht="10.5">
      <c r="A19" s="1"/>
      <c r="B19" s="1"/>
      <c r="C19" s="1"/>
      <c r="D19" s="23"/>
      <c r="E19" s="1"/>
      <c r="F19" s="1"/>
      <c r="G19" s="1"/>
      <c r="H19" s="26"/>
      <c r="I19" s="26"/>
      <c r="J19" s="26"/>
      <c r="K19" s="26"/>
      <c r="L19" s="26"/>
      <c r="M19" s="26"/>
      <c r="N19" s="27" t="s">
        <v>20</v>
      </c>
      <c r="O19" s="1"/>
    </row>
    <row r="20" spans="1:15" ht="10.5">
      <c r="A20" s="1"/>
      <c r="B20" s="1"/>
      <c r="C20" s="14" t="s">
        <v>21</v>
      </c>
      <c r="D20" s="14" t="s">
        <v>22</v>
      </c>
      <c r="E20" s="1"/>
      <c r="F20" s="14" t="s">
        <v>0</v>
      </c>
      <c r="G20" s="14"/>
      <c r="H20" s="14" t="s">
        <v>23</v>
      </c>
      <c r="I20" s="14" t="s">
        <v>23</v>
      </c>
      <c r="J20" s="14" t="s">
        <v>24</v>
      </c>
      <c r="K20" s="14"/>
      <c r="L20" s="14" t="s">
        <v>25</v>
      </c>
      <c r="M20" s="14" t="s">
        <v>11</v>
      </c>
      <c r="N20" s="14" t="s">
        <v>26</v>
      </c>
      <c r="O20" s="1"/>
    </row>
    <row r="21" spans="1:15" ht="10.5">
      <c r="A21" s="1"/>
      <c r="B21" s="1"/>
      <c r="C21" s="14" t="s">
        <v>27</v>
      </c>
      <c r="D21" s="14" t="s">
        <v>28</v>
      </c>
      <c r="E21" s="1"/>
      <c r="F21" s="14" t="s">
        <v>29</v>
      </c>
      <c r="G21" s="14"/>
      <c r="H21" s="14" t="s">
        <v>30</v>
      </c>
      <c r="I21" s="14" t="s">
        <v>31</v>
      </c>
      <c r="J21" s="14" t="s">
        <v>32</v>
      </c>
      <c r="K21" s="14"/>
      <c r="L21" s="14" t="s">
        <v>33</v>
      </c>
      <c r="M21" s="14" t="s">
        <v>34</v>
      </c>
      <c r="N21" s="14" t="s">
        <v>35</v>
      </c>
      <c r="O21" s="1"/>
    </row>
    <row r="22" spans="1:15" ht="10.5">
      <c r="A22" s="1"/>
      <c r="B22" s="1"/>
      <c r="C22" s="14"/>
      <c r="D22" s="18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"/>
    </row>
    <row r="23" spans="1:15" ht="10.5">
      <c r="A23" s="1"/>
      <c r="B23" s="1"/>
      <c r="C23" s="28">
        <v>34060</v>
      </c>
      <c r="D23" s="29">
        <v>20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"/>
    </row>
    <row r="24" spans="1:15" ht="10.5">
      <c r="A24" s="1"/>
      <c r="B24" s="1"/>
      <c r="C24" s="28">
        <v>34425</v>
      </c>
      <c r="D24" s="29">
        <v>20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"/>
    </row>
    <row r="25" spans="1:15" ht="10.5">
      <c r="A25" s="1"/>
      <c r="B25" s="1"/>
      <c r="C25" s="28">
        <v>34790</v>
      </c>
      <c r="D25" s="29">
        <v>20</v>
      </c>
      <c r="E25" s="13"/>
      <c r="F25" s="18"/>
      <c r="G25" s="14"/>
      <c r="H25" s="1"/>
      <c r="I25" s="1"/>
      <c r="J25" s="30"/>
      <c r="K25" s="30"/>
      <c r="L25" s="14"/>
      <c r="M25" s="14"/>
      <c r="N25" s="14"/>
      <c r="O25" s="1"/>
    </row>
    <row r="26" spans="1:15" ht="10.5">
      <c r="A26" s="1"/>
      <c r="B26" s="1"/>
      <c r="C26" s="28">
        <v>35156</v>
      </c>
      <c r="D26" s="29">
        <f>20*1.03^0.25</f>
        <v>20.148341435554656</v>
      </c>
      <c r="E26" s="31"/>
      <c r="F26" s="32">
        <f>_XLL.UKRATESFCST($C26,$D$11,$D$14,$D$15,$D$12,$D$17,$D$18,$D$23:$D$60,$K$13:$K$14,$J$13:$J$14)</f>
        <v>8.98</v>
      </c>
      <c r="G26" s="33"/>
      <c r="H26" s="34">
        <f>_XLL.DPY(I26,-2)</f>
        <v>34060</v>
      </c>
      <c r="I26" s="34">
        <f>_XLL.LASTREVIEW($C26,1990.25,60)</f>
        <v>34790</v>
      </c>
      <c r="J26" s="35">
        <f>_XLL.FCST(H26,$D$23:$D$60,$D$17,$D$18)</f>
        <v>20</v>
      </c>
      <c r="K26" s="35"/>
      <c r="L26" s="36">
        <f>F26/J26</f>
        <v>0.449</v>
      </c>
      <c r="M26" s="36"/>
      <c r="N26" s="36">
        <v>0.449</v>
      </c>
      <c r="O26" s="1"/>
    </row>
    <row r="27" spans="1:15" ht="10.5">
      <c r="A27" s="1"/>
      <c r="B27" s="1"/>
      <c r="C27" s="28">
        <f>_XLL.DPM(C26,$D$11)</f>
        <v>35521</v>
      </c>
      <c r="D27" s="29">
        <f>D26*1.03</f>
        <v>20.752791678621296</v>
      </c>
      <c r="E27" s="31"/>
      <c r="F27" s="32">
        <f>_XLL.UKRATESFCST(C27,$D$11,$D$14,$D$15,$D$12,$D$17,$D$18,$D$23:$D$60,$K$13:$K$14,$J$13:$J$14)</f>
        <v>9.16</v>
      </c>
      <c r="G27" s="33"/>
      <c r="H27" s="34">
        <f>_XLL.DPY(I27,-2)</f>
        <v>34060</v>
      </c>
      <c r="I27" s="34">
        <f>_XLL.LASTREVIEW($C27,1990.25,60)</f>
        <v>34790</v>
      </c>
      <c r="J27" s="35">
        <f>_XLL.FCST(H27,$D$23:$D$60,$D$17,$D$18)</f>
        <v>20</v>
      </c>
      <c r="K27" s="35"/>
      <c r="L27" s="36">
        <f aca="true" t="shared" si="0" ref="L27:L60">F27/J27</f>
        <v>0.458</v>
      </c>
      <c r="M27" s="37">
        <f>L27/L26-1</f>
        <v>0.020044543429844186</v>
      </c>
      <c r="N27" s="36">
        <v>0.458</v>
      </c>
      <c r="O27" s="1"/>
    </row>
    <row r="28" spans="1:15" ht="10.5">
      <c r="A28" s="1"/>
      <c r="B28" s="1"/>
      <c r="C28" s="28">
        <f>_XLL.DPM(C27,$D$11)</f>
        <v>35886</v>
      </c>
      <c r="D28" s="29">
        <f>D27*1.03</f>
        <v>21.375375428979936</v>
      </c>
      <c r="E28" s="31"/>
      <c r="F28" s="32">
        <f>_XLL.UKRATESFCST(C28,$D$11,$D$14,$D$15,$D$12,$D$17,$D$18,$D$23:$D$60,$K$13:$K$14,$J$13:$J$14)</f>
        <v>9.48</v>
      </c>
      <c r="G28" s="33"/>
      <c r="H28" s="34">
        <f>_XLL.DPY(I28,-2)</f>
        <v>34060</v>
      </c>
      <c r="I28" s="34">
        <f>_XLL.LASTREVIEW($C28,1990.25,60)</f>
        <v>34790</v>
      </c>
      <c r="J28" s="35">
        <f>_XLL.FCST(H28,$D$23:$D$60,$D$17,$D$18)</f>
        <v>20</v>
      </c>
      <c r="K28" s="35"/>
      <c r="L28" s="36">
        <f t="shared" si="0"/>
        <v>0.47400000000000003</v>
      </c>
      <c r="M28" s="37">
        <f aca="true" t="shared" si="1" ref="M28:M59">L28/L27-1</f>
        <v>0.03493449781659397</v>
      </c>
      <c r="N28" s="36">
        <v>0.474</v>
      </c>
      <c r="O28" s="1"/>
    </row>
    <row r="29" spans="1:15" ht="10.5">
      <c r="A29" s="1"/>
      <c r="B29" s="1"/>
      <c r="C29" s="28">
        <f>_XLL.DPM(C28,$D$11)</f>
        <v>36251</v>
      </c>
      <c r="D29" s="29">
        <f aca="true" t="shared" si="2" ref="D29:D60">D28*1.03</f>
        <v>22.016636691849335</v>
      </c>
      <c r="E29" s="31"/>
      <c r="F29" s="32">
        <f>_XLL.UKRATESFCST(C29,$D$11,$D$14,$D$15,$D$12,$D$17,$D$18,$D$23:$D$60,$K$13:$K$14,$J$13:$J$14)</f>
        <v>9.78</v>
      </c>
      <c r="G29" s="33"/>
      <c r="H29" s="38">
        <f>_XLL.DPY(I29,-2)</f>
        <v>34060</v>
      </c>
      <c r="I29" s="38">
        <f>_XLL.LASTREVIEW($C29,1990.25,60)</f>
        <v>34790</v>
      </c>
      <c r="J29" s="39">
        <f>_XLL.FCST(H29,$D$23:$D$60,$D$17,$D$18)</f>
        <v>20</v>
      </c>
      <c r="K29" s="39"/>
      <c r="L29" s="40">
        <f t="shared" si="0"/>
        <v>0.489</v>
      </c>
      <c r="M29" s="41">
        <f t="shared" si="1"/>
        <v>0.03164556962025311</v>
      </c>
      <c r="N29" s="40">
        <v>0.489</v>
      </c>
      <c r="O29" s="1"/>
    </row>
    <row r="30" spans="1:15" ht="10.5">
      <c r="A30" s="1"/>
      <c r="B30" s="1"/>
      <c r="C30" s="28">
        <f>_XLL.DPM(C29,$D$11)</f>
        <v>36617</v>
      </c>
      <c r="D30" s="29">
        <f t="shared" si="2"/>
        <v>22.677135792604815</v>
      </c>
      <c r="E30" s="31"/>
      <c r="F30" s="32">
        <f>_XLL.UKRATESFCST(C30,$D$11,$D$14,$D$15,$D$12,$D$17,$D$18,$D$23:$D$60,$K$13:$K$14,$J$13:$J$14)</f>
        <v>8.892156178455654</v>
      </c>
      <c r="G30" s="42"/>
      <c r="H30" s="43">
        <f>_XLL.DPY(I30,-2)</f>
        <v>35886</v>
      </c>
      <c r="I30" s="44">
        <f>_XLL.LASTREVIEW($C30,1990.25,60)</f>
        <v>36617</v>
      </c>
      <c r="J30" s="45">
        <f>_XLL.FCST(H30,$D$23:$D$60,$D$17,$D$18)</f>
        <v>21.375375428979936</v>
      </c>
      <c r="K30" s="46">
        <f>20*1.03^2.25</f>
        <v>21.375375428979936</v>
      </c>
      <c r="L30" s="47">
        <f t="shared" si="0"/>
        <v>0.41600000000000004</v>
      </c>
      <c r="M30" s="47"/>
      <c r="N30" s="48">
        <v>0.416</v>
      </c>
      <c r="O30" s="13"/>
    </row>
    <row r="31" spans="1:15" ht="10.5">
      <c r="A31" s="1"/>
      <c r="B31" s="1"/>
      <c r="C31" s="28">
        <f>_XLL.DPM(C30,$D$11)</f>
        <v>36982</v>
      </c>
      <c r="D31" s="29">
        <f t="shared" si="2"/>
        <v>23.35744986638296</v>
      </c>
      <c r="E31" s="31"/>
      <c r="F31" s="32">
        <f>_XLL.UKRATESFCST(C31,$D$11,$D$14,$D$15,$D$12,$D$17,$D$18,$D$23:$D$60,$K$13:$K$14,$J$13:$J$14)</f>
        <v>9.191411434461372</v>
      </c>
      <c r="G31" s="33"/>
      <c r="H31" s="49">
        <f>_XLL.DPY(I31,-2)</f>
        <v>35886</v>
      </c>
      <c r="I31" s="49">
        <f>_XLL.LASTREVIEW($C31,1990.25,60)</f>
        <v>36617</v>
      </c>
      <c r="J31" s="50">
        <f>_XLL.FCST(H31,$D$23:$D$60,$D$17,$D$18)</f>
        <v>21.375375428979936</v>
      </c>
      <c r="K31" s="50"/>
      <c r="L31" s="51">
        <f t="shared" si="0"/>
        <v>0.43</v>
      </c>
      <c r="M31" s="52">
        <f t="shared" si="1"/>
        <v>0.033653846153846034</v>
      </c>
      <c r="N31" s="51">
        <v>0.43</v>
      </c>
      <c r="O31" s="1"/>
    </row>
    <row r="32" spans="1:15" ht="10.5">
      <c r="A32" s="1"/>
      <c r="B32" s="1"/>
      <c r="C32" s="28">
        <f>_XLL.DPM(C31,$D$11)</f>
        <v>37347</v>
      </c>
      <c r="D32" s="29">
        <f t="shared" si="2"/>
        <v>24.05817336237445</v>
      </c>
      <c r="E32" s="31"/>
      <c r="F32" s="32">
        <f>_XLL.UKRATESFCST(C32,$D$11,$D$14,$D$15,$D$12,$D$17,$D$18,$D$23:$D$60,$K$13:$K$14,$J$13:$J$14)</f>
        <v>9.341039062464231</v>
      </c>
      <c r="G32" s="33"/>
      <c r="H32" s="34">
        <f>_XLL.DPY(I32,-2)</f>
        <v>35886</v>
      </c>
      <c r="I32" s="34">
        <f>_XLL.LASTREVIEW($C32,1990.25,60)</f>
        <v>36617</v>
      </c>
      <c r="J32" s="35">
        <f>_XLL.FCST(H32,$D$23:$D$60,$D$17,$D$18)</f>
        <v>21.375375428979936</v>
      </c>
      <c r="K32" s="35"/>
      <c r="L32" s="36">
        <f t="shared" si="0"/>
        <v>0.43699999999999994</v>
      </c>
      <c r="M32" s="37">
        <f t="shared" si="1"/>
        <v>0.016279069767441756</v>
      </c>
      <c r="N32" s="36">
        <v>0.437</v>
      </c>
      <c r="O32" s="1"/>
    </row>
    <row r="33" spans="1:15" ht="10.5">
      <c r="A33" s="1"/>
      <c r="B33" s="1"/>
      <c r="C33" s="28">
        <f>_XLL.DPM(C32,$D$11)</f>
        <v>37712</v>
      </c>
      <c r="D33" s="29">
        <f t="shared" si="2"/>
        <v>24.779918563245683</v>
      </c>
      <c r="E33" s="31"/>
      <c r="F33" s="32">
        <f>_XLL.UKRATESFCST(C33,$D$11,$D$14,$D$15,$D$12,$D$17,$D$18,$D$23:$D$60,$K$13:$K$14,$J$13:$J$14)</f>
        <v>9.490666690467092</v>
      </c>
      <c r="G33" s="33"/>
      <c r="H33" s="34">
        <f>_XLL.DPY(I33,-2)</f>
        <v>35886</v>
      </c>
      <c r="I33" s="34">
        <f>_XLL.LASTREVIEW($C33,1990.25,60)</f>
        <v>36617</v>
      </c>
      <c r="J33" s="35">
        <f>_XLL.FCST(H33,$D$23:$D$60,$D$17,$D$18)</f>
        <v>21.375375428979936</v>
      </c>
      <c r="K33" s="35"/>
      <c r="L33" s="36">
        <f t="shared" si="0"/>
        <v>0.44400000000000006</v>
      </c>
      <c r="M33" s="37">
        <f t="shared" si="1"/>
        <v>0.016018306636155888</v>
      </c>
      <c r="N33" s="36">
        <v>0.444</v>
      </c>
      <c r="O33" s="1"/>
    </row>
    <row r="34" spans="1:15" ht="10.5">
      <c r="A34" s="1"/>
      <c r="B34" s="1"/>
      <c r="C34" s="28">
        <f>_XLL.DPM(C33,$D$11)</f>
        <v>38078</v>
      </c>
      <c r="D34" s="29">
        <f t="shared" si="2"/>
        <v>25.523316120143054</v>
      </c>
      <c r="E34" s="31"/>
      <c r="F34" s="32">
        <f>_XLL.UKRATESFCST(C34,$D$11,$D$14,$D$15,$D$12,$D$17,$D$18,$D$23:$D$60,$K$13:$K$14,$J$13:$J$14)</f>
        <v>9.74717119561485</v>
      </c>
      <c r="G34" s="33"/>
      <c r="H34" s="38">
        <f>_XLL.DPY(I34,-2)</f>
        <v>35886</v>
      </c>
      <c r="I34" s="38">
        <f>_XLL.LASTREVIEW($C34,1990.25,60)</f>
        <v>36617</v>
      </c>
      <c r="J34" s="39">
        <f>_XLL.FCST(H34,$D$23:$D$60,$D$17,$D$18)</f>
        <v>21.375375428979936</v>
      </c>
      <c r="K34" s="39"/>
      <c r="L34" s="40">
        <f t="shared" si="0"/>
        <v>0.45599999999999996</v>
      </c>
      <c r="M34" s="41">
        <f t="shared" si="1"/>
        <v>0.02702702702702675</v>
      </c>
      <c r="N34" s="40">
        <v>0.456</v>
      </c>
      <c r="O34" s="1"/>
    </row>
    <row r="35" spans="1:15" ht="10.5">
      <c r="A35" s="1"/>
      <c r="B35" s="1"/>
      <c r="C35" s="28">
        <f>_XLL.DPM(C34,$D$11)</f>
        <v>38443</v>
      </c>
      <c r="D35" s="29">
        <f t="shared" si="2"/>
        <v>26.289015603747348</v>
      </c>
      <c r="E35" s="31"/>
      <c r="F35" s="32">
        <f>_XLL.UKRATESFCST(C35,$D$11,$D$14,$D$15,$D$12,$D$17,$D$18,$D$23:$D$60,$K$13:$K$14,$J$13:$J$14)</f>
        <v>10.407565796563187</v>
      </c>
      <c r="G35" s="42"/>
      <c r="H35" s="43">
        <f>_XLL.DPY(I35,-2)</f>
        <v>37712</v>
      </c>
      <c r="I35" s="44">
        <f>_XLL.LASTREVIEW($C35,1990.25,60)</f>
        <v>38443</v>
      </c>
      <c r="J35" s="45">
        <f>_XLL.FCST(H35,$D$23:$D$60,$D$17,$D$18)</f>
        <v>24.779918563245683</v>
      </c>
      <c r="K35" s="45"/>
      <c r="L35" s="47">
        <f t="shared" si="0"/>
        <v>0.42</v>
      </c>
      <c r="M35" s="47"/>
      <c r="N35" s="48"/>
      <c r="O35" s="13"/>
    </row>
    <row r="36" spans="1:15" ht="10.5">
      <c r="A36" s="1"/>
      <c r="B36" s="1"/>
      <c r="C36" s="28">
        <f>_XLL.DPM(C35,$D$11)</f>
        <v>38808</v>
      </c>
      <c r="D36" s="29">
        <f t="shared" si="2"/>
        <v>27.07768607185977</v>
      </c>
      <c r="E36" s="31"/>
      <c r="F36" s="32">
        <f>_XLL.UKRATESFCST(C36,$D$11,$D$14,$D$15,$D$12,$D$17,$D$18,$D$23:$D$60,$K$13:$K$14,$J$13:$J$14)</f>
        <v>10.615717112494451</v>
      </c>
      <c r="G36" s="33"/>
      <c r="H36" s="49">
        <f>_XLL.DPY(I36,-2)</f>
        <v>37712</v>
      </c>
      <c r="I36" s="49">
        <f>_XLL.LASTREVIEW($C36,1990.25,60)</f>
        <v>38443</v>
      </c>
      <c r="J36" s="50">
        <f>_XLL.FCST(H36,$D$23:$D$60,$D$17,$D$18)</f>
        <v>24.779918563245683</v>
      </c>
      <c r="K36" s="50"/>
      <c r="L36" s="51">
        <f t="shared" si="0"/>
        <v>0.4284</v>
      </c>
      <c r="M36" s="52">
        <f t="shared" si="1"/>
        <v>0.020000000000000018</v>
      </c>
      <c r="N36" s="51"/>
      <c r="O36" s="1"/>
    </row>
    <row r="37" spans="1:15" ht="10.5">
      <c r="A37" s="1"/>
      <c r="B37" s="1"/>
      <c r="C37" s="28">
        <f>_XLL.DPM(C36,$D$11)</f>
        <v>39173</v>
      </c>
      <c r="D37" s="29">
        <f t="shared" si="2"/>
        <v>27.890016654015565</v>
      </c>
      <c r="E37" s="31"/>
      <c r="F37" s="32">
        <f>_XLL.UKRATESFCST(C37,$D$11,$D$14,$D$15,$D$12,$D$17,$D$18,$D$23:$D$60,$K$13:$K$14,$J$13:$J$14)</f>
        <v>10.82803145474434</v>
      </c>
      <c r="G37" s="33"/>
      <c r="H37" s="34">
        <f>_XLL.DPY(I37,-2)</f>
        <v>37712</v>
      </c>
      <c r="I37" s="34">
        <f>_XLL.LASTREVIEW($C37,1990.25,60)</f>
        <v>38443</v>
      </c>
      <c r="J37" s="35">
        <f>_XLL.FCST(H37,$D$23:$D$60,$D$17,$D$18)</f>
        <v>24.779918563245683</v>
      </c>
      <c r="K37" s="35"/>
      <c r="L37" s="36">
        <f t="shared" si="0"/>
        <v>0.43696799999999997</v>
      </c>
      <c r="M37" s="37">
        <f t="shared" si="1"/>
        <v>0.020000000000000018</v>
      </c>
      <c r="N37" s="36"/>
      <c r="O37" s="1"/>
    </row>
    <row r="38" spans="1:15" ht="10.5">
      <c r="A38" s="1"/>
      <c r="B38" s="1"/>
      <c r="C38" s="28">
        <f>_XLL.DPM(C37,$D$11)</f>
        <v>39539</v>
      </c>
      <c r="D38" s="29">
        <f t="shared" si="2"/>
        <v>28.72671715363603</v>
      </c>
      <c r="E38" s="31"/>
      <c r="F38" s="32">
        <f>_XLL.UKRATESFCST(C38,$D$11,$D$14,$D$15,$D$12,$D$17,$D$18,$D$23:$D$60,$K$13:$K$14,$J$13:$J$14)</f>
        <v>11.044592083839229</v>
      </c>
      <c r="G38" s="33"/>
      <c r="H38" s="34">
        <f>_XLL.DPY(I38,-2)</f>
        <v>37712</v>
      </c>
      <c r="I38" s="34">
        <f>_XLL.LASTREVIEW($C38,1990.25,60)</f>
        <v>38443</v>
      </c>
      <c r="J38" s="35">
        <f>_XLL.FCST(H38,$D$23:$D$60,$D$17,$D$18)</f>
        <v>24.779918563245683</v>
      </c>
      <c r="K38" s="35"/>
      <c r="L38" s="36">
        <f t="shared" si="0"/>
        <v>0.4457073600000001</v>
      </c>
      <c r="M38" s="37">
        <f t="shared" si="1"/>
        <v>0.02000000000000024</v>
      </c>
      <c r="N38" s="36"/>
      <c r="O38" s="1"/>
    </row>
    <row r="39" spans="1:15" ht="10.5">
      <c r="A39" s="1"/>
      <c r="B39" s="1"/>
      <c r="C39" s="28">
        <f>_XLL.DPM(C38,$D$11)</f>
        <v>39904</v>
      </c>
      <c r="D39" s="29">
        <f t="shared" si="2"/>
        <v>29.58851866824511</v>
      </c>
      <c r="E39" s="31"/>
      <c r="F39" s="32">
        <f>_XLL.UKRATESFCST(C39,$D$11,$D$14,$D$15,$D$12,$D$17,$D$18,$D$23:$D$60,$K$13:$K$14,$J$13:$J$14)</f>
        <v>11.26548392551601</v>
      </c>
      <c r="G39" s="33"/>
      <c r="H39" s="38">
        <f>_XLL.DPY(I39,-2)</f>
        <v>37712</v>
      </c>
      <c r="I39" s="38">
        <f>_XLL.LASTREVIEW($C39,1990.25,60)</f>
        <v>38443</v>
      </c>
      <c r="J39" s="39">
        <f>_XLL.FCST(H39,$D$23:$D$60,$D$17,$D$18)</f>
        <v>24.779918563245683</v>
      </c>
      <c r="K39" s="39"/>
      <c r="L39" s="40">
        <f t="shared" si="0"/>
        <v>0.45462150719999994</v>
      </c>
      <c r="M39" s="41">
        <f t="shared" si="1"/>
        <v>0.019999999999999574</v>
      </c>
      <c r="N39" s="40"/>
      <c r="O39" s="1"/>
    </row>
    <row r="40" spans="1:15" ht="10.5">
      <c r="A40" s="1"/>
      <c r="B40" s="1"/>
      <c r="C40" s="28">
        <f>_XLL.DPM(C39,$D$11)</f>
        <v>40269</v>
      </c>
      <c r="D40" s="29">
        <f t="shared" si="2"/>
        <v>30.476174228292464</v>
      </c>
      <c r="E40" s="31"/>
      <c r="F40" s="32">
        <f>_XLL.UKRATESFCST(C40,$D$11,$D$14,$D$15,$D$12,$D$17,$D$18,$D$23:$D$60,$K$13:$K$14,$J$13:$J$14)</f>
        <v>12.065221204527132</v>
      </c>
      <c r="G40" s="42"/>
      <c r="H40" s="43">
        <f>_XLL.DPY(I40,-2)</f>
        <v>39539</v>
      </c>
      <c r="I40" s="44">
        <f>_XLL.LASTREVIEW($C40,1990.25,60)</f>
        <v>40269</v>
      </c>
      <c r="J40" s="45">
        <f>_XLL.FCST(H40,$D$23:$D$60,$D$17,$D$18)</f>
        <v>28.72671715363603</v>
      </c>
      <c r="K40" s="45"/>
      <c r="L40" s="47">
        <f t="shared" si="0"/>
        <v>0.42</v>
      </c>
      <c r="M40" s="47"/>
      <c r="N40" s="48"/>
      <c r="O40" s="13"/>
    </row>
    <row r="41" spans="1:15" ht="10.5">
      <c r="A41" s="1"/>
      <c r="B41" s="1"/>
      <c r="C41" s="28">
        <f>_XLL.DPM(C40,$D$11)</f>
        <v>40634</v>
      </c>
      <c r="D41" s="29">
        <f t="shared" si="2"/>
        <v>31.39045945514124</v>
      </c>
      <c r="E41" s="31"/>
      <c r="F41" s="32">
        <f>_XLL.UKRATESFCST(C41,$D$11,$D$14,$D$15,$D$12,$D$17,$D$18,$D$23:$D$60,$K$13:$K$14,$J$13:$J$14)</f>
        <v>12.306525628617676</v>
      </c>
      <c r="G41" s="33"/>
      <c r="H41" s="49">
        <f>_XLL.DPY(I41,-2)</f>
        <v>39539</v>
      </c>
      <c r="I41" s="49">
        <f>_XLL.LASTREVIEW($C41,1990.25,60)</f>
        <v>40269</v>
      </c>
      <c r="J41" s="50">
        <f>_XLL.FCST(H41,$D$23:$D$60,$D$17,$D$18)</f>
        <v>28.72671715363603</v>
      </c>
      <c r="K41" s="50"/>
      <c r="L41" s="51">
        <f t="shared" si="0"/>
        <v>0.4284</v>
      </c>
      <c r="M41" s="52">
        <f t="shared" si="1"/>
        <v>0.020000000000000018</v>
      </c>
      <c r="N41" s="51"/>
      <c r="O41" s="1"/>
    </row>
    <row r="42" spans="1:15" ht="10.5">
      <c r="A42" s="1"/>
      <c r="B42" s="1"/>
      <c r="C42" s="28">
        <f>_XLL.DPM(C41,$D$11)</f>
        <v>41000</v>
      </c>
      <c r="D42" s="29">
        <f t="shared" si="2"/>
        <v>32.33217323879548</v>
      </c>
      <c r="E42" s="31"/>
      <c r="F42" s="32">
        <f>_XLL.UKRATESFCST(C42,$D$11,$D$14,$D$15,$D$12,$D$17,$D$18,$D$23:$D$60,$K$13:$K$14,$J$13:$J$14)</f>
        <v>12.552656141190027</v>
      </c>
      <c r="G42" s="33"/>
      <c r="H42" s="34">
        <f>_XLL.DPY(I42,-2)</f>
        <v>39539</v>
      </c>
      <c r="I42" s="34">
        <f>_XLL.LASTREVIEW($C42,1990.25,60)</f>
        <v>40269</v>
      </c>
      <c r="J42" s="35">
        <f>_XLL.FCST(H42,$D$23:$D$60,$D$17,$D$18)</f>
        <v>28.72671715363603</v>
      </c>
      <c r="K42" s="35"/>
      <c r="L42" s="36">
        <f t="shared" si="0"/>
        <v>0.43696799999999997</v>
      </c>
      <c r="M42" s="37">
        <f t="shared" si="1"/>
        <v>0.020000000000000018</v>
      </c>
      <c r="N42" s="36"/>
      <c r="O42" s="1"/>
    </row>
    <row r="43" spans="1:15" ht="10.5">
      <c r="A43" s="1"/>
      <c r="B43" s="1"/>
      <c r="C43" s="28">
        <f>_XLL.DPM(C42,$D$11)</f>
        <v>41365</v>
      </c>
      <c r="D43" s="29">
        <f t="shared" si="2"/>
        <v>33.30213843595934</v>
      </c>
      <c r="E43" s="31"/>
      <c r="F43" s="32">
        <f>_XLL.UKRATESFCST(C43,$D$11,$D$14,$D$15,$D$12,$D$17,$D$18,$D$23:$D$60,$K$13:$K$14,$J$13:$J$14)</f>
        <v>12.80370926401383</v>
      </c>
      <c r="G43" s="33"/>
      <c r="H43" s="34">
        <f>_XLL.DPY(I43,-2)</f>
        <v>39539</v>
      </c>
      <c r="I43" s="34">
        <f>_XLL.LASTREVIEW($C43,1990.25,60)</f>
        <v>40269</v>
      </c>
      <c r="J43" s="35">
        <f>_XLL.FCST(H43,$D$23:$D$60,$D$17,$D$18)</f>
        <v>28.72671715363603</v>
      </c>
      <c r="K43" s="35"/>
      <c r="L43" s="36">
        <f t="shared" si="0"/>
        <v>0.44570736000000005</v>
      </c>
      <c r="M43" s="37">
        <f t="shared" si="1"/>
        <v>0.02000000000000024</v>
      </c>
      <c r="N43" s="36"/>
      <c r="O43" s="1"/>
    </row>
    <row r="44" spans="1:15" ht="10.5">
      <c r="A44" s="1"/>
      <c r="B44" s="1"/>
      <c r="C44" s="28">
        <f>_XLL.DPM(C43,$D$11)</f>
        <v>41730</v>
      </c>
      <c r="D44" s="29">
        <f t="shared" si="2"/>
        <v>34.30120258903813</v>
      </c>
      <c r="E44" s="31"/>
      <c r="F44" s="32">
        <f>_XLL.UKRATESFCST(C44,$D$11,$D$14,$D$15,$D$12,$D$17,$D$18,$D$23:$D$60,$K$13:$K$14,$J$13:$J$14)</f>
        <v>13.059783449294105</v>
      </c>
      <c r="G44" s="33"/>
      <c r="H44" s="38">
        <f>_XLL.DPY(I44,-2)</f>
        <v>39539</v>
      </c>
      <c r="I44" s="38">
        <f>_XLL.LASTREVIEW($C44,1990.25,60)</f>
        <v>40269</v>
      </c>
      <c r="J44" s="39">
        <f>_XLL.FCST(H44,$D$23:$D$60,$D$17,$D$18)</f>
        <v>28.72671715363603</v>
      </c>
      <c r="K44" s="39"/>
      <c r="L44" s="40">
        <f t="shared" si="0"/>
        <v>0.45462150719999994</v>
      </c>
      <c r="M44" s="41">
        <f t="shared" si="1"/>
        <v>0.019999999999999796</v>
      </c>
      <c r="N44" s="40"/>
      <c r="O44" s="1"/>
    </row>
    <row r="45" spans="1:15" ht="10.5">
      <c r="A45" s="1"/>
      <c r="B45" s="1"/>
      <c r="C45" s="28">
        <f>_XLL.DPM(C44,$D$11)</f>
        <v>42095</v>
      </c>
      <c r="D45" s="29">
        <f t="shared" si="2"/>
        <v>35.33023866670927</v>
      </c>
      <c r="E45" s="31"/>
      <c r="F45" s="32">
        <f>_XLL.UKRATESFCST(C45,$D$11,$D$14,$D$15,$D$12,$D$17,$D$18,$D$23:$D$60,$K$13:$K$14,$J$13:$J$14)</f>
        <v>13.986898143102923</v>
      </c>
      <c r="G45" s="42"/>
      <c r="H45" s="43">
        <f>_XLL.DPY(I45,-2)</f>
        <v>41365</v>
      </c>
      <c r="I45" s="44">
        <f>_XLL.LASTREVIEW($C45,1990.25,60)</f>
        <v>42095</v>
      </c>
      <c r="J45" s="45">
        <f>_XLL.FCST(H45,$D$23:$D$60,$D$17,$D$18)</f>
        <v>33.30213843595934</v>
      </c>
      <c r="K45" s="45"/>
      <c r="L45" s="47">
        <f t="shared" si="0"/>
        <v>0.42</v>
      </c>
      <c r="M45" s="47"/>
      <c r="N45" s="48"/>
      <c r="O45" s="13"/>
    </row>
    <row r="46" spans="1:15" ht="10.5">
      <c r="A46" s="1"/>
      <c r="B46" s="1"/>
      <c r="C46" s="28">
        <f>_XLL.DPM(C45,$D$11)</f>
        <v>42461</v>
      </c>
      <c r="D46" s="29">
        <f t="shared" si="2"/>
        <v>36.39014582671055</v>
      </c>
      <c r="E46" s="31"/>
      <c r="F46" s="32">
        <f>_XLL.UKRATESFCST(C46,$D$11,$D$14,$D$15,$D$12,$D$17,$D$18,$D$23:$D$60,$K$13:$K$14,$J$13:$J$14)</f>
        <v>14.336570596680495</v>
      </c>
      <c r="G46" s="33"/>
      <c r="H46" s="49">
        <f>_XLL.DPY(I46,-2)</f>
        <v>41365</v>
      </c>
      <c r="I46" s="49">
        <f>_XLL.LASTREVIEW($C46,1990.25,60)</f>
        <v>42095</v>
      </c>
      <c r="J46" s="50">
        <f>_XLL.FCST(H46,$D$23:$D$60,$D$17,$D$18)</f>
        <v>33.30213843595934</v>
      </c>
      <c r="K46" s="50"/>
      <c r="L46" s="51">
        <f t="shared" si="0"/>
        <v>0.43049999999999994</v>
      </c>
      <c r="M46" s="52">
        <f t="shared" si="1"/>
        <v>0.02499999999999991</v>
      </c>
      <c r="N46" s="51"/>
      <c r="O46" s="1"/>
    </row>
    <row r="47" spans="1:15" ht="10.5">
      <c r="A47" s="1"/>
      <c r="B47" s="1"/>
      <c r="C47" s="28">
        <f>_XLL.DPM(C46,$D$11)</f>
        <v>42826</v>
      </c>
      <c r="D47" s="29">
        <f t="shared" si="2"/>
        <v>37.48185020151187</v>
      </c>
      <c r="E47" s="31"/>
      <c r="F47" s="32">
        <f>_XLL.UKRATESFCST(C47,$D$11,$D$14,$D$15,$D$12,$D$17,$D$18,$D$23:$D$60,$K$13:$K$14,$J$13:$J$14)</f>
        <v>14.694984861597508</v>
      </c>
      <c r="G47" s="33"/>
      <c r="H47" s="34">
        <f>_XLL.DPY(I47,-2)</f>
        <v>41365</v>
      </c>
      <c r="I47" s="34">
        <f>_XLL.LASTREVIEW($C47,1990.25,60)</f>
        <v>42095</v>
      </c>
      <c r="J47" s="35">
        <f>_XLL.FCST(H47,$D$23:$D$60,$D$17,$D$18)</f>
        <v>33.30213843595934</v>
      </c>
      <c r="K47" s="35"/>
      <c r="L47" s="36">
        <f t="shared" si="0"/>
        <v>0.44126249999999995</v>
      </c>
      <c r="M47" s="37">
        <f t="shared" si="1"/>
        <v>0.025000000000000133</v>
      </c>
      <c r="N47" s="36"/>
      <c r="O47" s="1"/>
    </row>
    <row r="48" spans="1:15" ht="10.5">
      <c r="A48" s="1"/>
      <c r="B48" s="1"/>
      <c r="C48" s="28">
        <f>_XLL.DPM(C47,$D$11)</f>
        <v>43191</v>
      </c>
      <c r="D48" s="29">
        <f t="shared" si="2"/>
        <v>38.606305707557226</v>
      </c>
      <c r="E48" s="31"/>
      <c r="F48" s="32">
        <f>_XLL.UKRATESFCST(C48,$D$11,$D$14,$D$15,$D$12,$D$17,$D$18,$D$23:$D$60,$K$13:$K$14,$J$13:$J$14)</f>
        <v>15.062359483137442</v>
      </c>
      <c r="G48" s="33"/>
      <c r="H48" s="34">
        <f>_XLL.DPY(I48,-2)</f>
        <v>41365</v>
      </c>
      <c r="I48" s="34">
        <f>_XLL.LASTREVIEW($C48,1990.25,60)</f>
        <v>42095</v>
      </c>
      <c r="J48" s="35">
        <f>_XLL.FCST(H48,$D$23:$D$60,$D$17,$D$18)</f>
        <v>33.30213843595934</v>
      </c>
      <c r="K48" s="35"/>
      <c r="L48" s="36">
        <f t="shared" si="0"/>
        <v>0.4522940624999998</v>
      </c>
      <c r="M48" s="37">
        <f t="shared" si="1"/>
        <v>0.02499999999999969</v>
      </c>
      <c r="N48" s="36"/>
      <c r="O48" s="1"/>
    </row>
    <row r="49" spans="1:15" ht="10.5">
      <c r="A49" s="1"/>
      <c r="B49" s="1"/>
      <c r="C49" s="28">
        <f>_XLL.DPM(C48,$D$11)</f>
        <v>43556</v>
      </c>
      <c r="D49" s="29">
        <f t="shared" si="2"/>
        <v>39.76449487878394</v>
      </c>
      <c r="E49" s="31"/>
      <c r="F49" s="32">
        <f>_XLL.UKRATESFCST(C49,$D$11,$D$14,$D$15,$D$12,$D$17,$D$18,$D$23:$D$60,$K$13:$K$14,$J$13:$J$14)</f>
        <v>15.438918470215876</v>
      </c>
      <c r="G49" s="33"/>
      <c r="H49" s="38">
        <f>_XLL.DPY(I49,-2)</f>
        <v>41365</v>
      </c>
      <c r="I49" s="38">
        <f>_XLL.LASTREVIEW($C49,1990.25,60)</f>
        <v>42095</v>
      </c>
      <c r="J49" s="39">
        <f>_XLL.FCST(H49,$D$23:$D$60,$D$17,$D$18)</f>
        <v>33.30213843595934</v>
      </c>
      <c r="K49" s="39"/>
      <c r="L49" s="40">
        <f t="shared" si="0"/>
        <v>0.4636014140624998</v>
      </c>
      <c r="M49" s="41">
        <f t="shared" si="1"/>
        <v>0.02499999999999991</v>
      </c>
      <c r="N49" s="40"/>
      <c r="O49" s="1"/>
    </row>
    <row r="50" spans="1:15" ht="10.5">
      <c r="A50" s="1"/>
      <c r="B50" s="1"/>
      <c r="C50" s="28">
        <f>_XLL.DPM(C49,$D$11)</f>
        <v>43922</v>
      </c>
      <c r="D50" s="29">
        <f t="shared" si="2"/>
        <v>40.95742972514746</v>
      </c>
      <c r="E50" s="31"/>
      <c r="F50" s="32">
        <f>_XLL.UKRATESFCST(C50,$D$11,$D$14,$D$15,$D$12,$D$17,$D$18,$D$23:$D$60,$K$13:$K$14,$J$13:$J$14)</f>
        <v>16.214648397174034</v>
      </c>
      <c r="G50" s="42"/>
      <c r="H50" s="43">
        <f>_XLL.DPY(I50,-2)</f>
        <v>43191</v>
      </c>
      <c r="I50" s="44">
        <f>_XLL.LASTREVIEW($C50,1990.25,60)</f>
        <v>43922</v>
      </c>
      <c r="J50" s="45">
        <f>_XLL.FCST(H50,$D$23:$D$60,$D$17,$D$18)</f>
        <v>38.606305707557226</v>
      </c>
      <c r="K50" s="45"/>
      <c r="L50" s="47">
        <f t="shared" si="0"/>
        <v>0.42</v>
      </c>
      <c r="M50" s="47"/>
      <c r="N50" s="48"/>
      <c r="O50" s="13"/>
    </row>
    <row r="51" spans="1:15" ht="10.5">
      <c r="A51" s="1"/>
      <c r="B51" s="1"/>
      <c r="C51" s="28">
        <f>_XLL.DPM(C50,$D$11)</f>
        <v>44287</v>
      </c>
      <c r="D51" s="29">
        <f t="shared" si="2"/>
        <v>42.186152616901886</v>
      </c>
      <c r="E51" s="31"/>
      <c r="F51" s="32">
        <f>_XLL.UKRATESFCST(C51,$D$11,$D$14,$D$15,$D$12,$D$17,$D$18,$D$23:$D$60,$K$13:$K$14,$J$13:$J$14)</f>
        <v>16.620014607103382</v>
      </c>
      <c r="G51" s="33"/>
      <c r="H51" s="49">
        <f>_XLL.DPY(I51,-2)</f>
        <v>43191</v>
      </c>
      <c r="I51" s="49">
        <f>_XLL.LASTREVIEW($C51,1990.25,60)</f>
        <v>43922</v>
      </c>
      <c r="J51" s="50">
        <f>_XLL.FCST(H51,$D$23:$D$60,$D$17,$D$18)</f>
        <v>38.606305707557226</v>
      </c>
      <c r="K51" s="50"/>
      <c r="L51" s="51">
        <f t="shared" si="0"/>
        <v>0.4304999999999999</v>
      </c>
      <c r="M51" s="52">
        <f t="shared" si="1"/>
        <v>0.02499999999999969</v>
      </c>
      <c r="N51" s="51"/>
      <c r="O51" s="1"/>
    </row>
    <row r="52" spans="1:15" ht="10.5">
      <c r="A52" s="1"/>
      <c r="B52" s="1"/>
      <c r="C52" s="28">
        <f>_XLL.DPM(C51,$D$11)</f>
        <v>44652</v>
      </c>
      <c r="D52" s="29">
        <f t="shared" si="2"/>
        <v>43.451737195408946</v>
      </c>
      <c r="E52" s="31"/>
      <c r="F52" s="32">
        <f>_XLL.UKRATESFCST(C52,$D$11,$D$14,$D$15,$D$12,$D$17,$D$18,$D$23:$D$60,$K$13:$K$14,$J$13:$J$14)</f>
        <v>17.035514972280968</v>
      </c>
      <c r="G52" s="33"/>
      <c r="H52" s="34">
        <f>_XLL.DPY(I52,-2)</f>
        <v>43191</v>
      </c>
      <c r="I52" s="34">
        <f>_XLL.LASTREVIEW($C52,1990.25,60)</f>
        <v>43922</v>
      </c>
      <c r="J52" s="35">
        <f>_XLL.FCST(H52,$D$23:$D$60,$D$17,$D$18)</f>
        <v>38.606305707557226</v>
      </c>
      <c r="K52" s="35"/>
      <c r="L52" s="36">
        <f t="shared" si="0"/>
        <v>0.44126249999999995</v>
      </c>
      <c r="M52" s="37">
        <f t="shared" si="1"/>
        <v>0.025000000000000133</v>
      </c>
      <c r="N52" s="36"/>
      <c r="O52" s="1"/>
    </row>
    <row r="53" spans="1:15" ht="10.5">
      <c r="A53" s="1"/>
      <c r="B53" s="1"/>
      <c r="C53" s="28">
        <f>_XLL.DPM(C52,$D$11)</f>
        <v>45017</v>
      </c>
      <c r="D53" s="29">
        <f t="shared" si="2"/>
        <v>44.75528931127121</v>
      </c>
      <c r="E53" s="31"/>
      <c r="F53" s="32">
        <f>_XLL.UKRATESFCST(C53,$D$11,$D$14,$D$15,$D$12,$D$17,$D$18,$D$23:$D$60,$K$13:$K$14,$J$13:$J$14)</f>
        <v>17.461402846587987</v>
      </c>
      <c r="G53" s="33"/>
      <c r="H53" s="34">
        <f>_XLL.DPY(I53,-2)</f>
        <v>43191</v>
      </c>
      <c r="I53" s="34">
        <f>_XLL.LASTREVIEW($C53,1990.25,60)</f>
        <v>43922</v>
      </c>
      <c r="J53" s="35">
        <f>_XLL.FCST(H53,$D$23:$D$60,$D$17,$D$18)</f>
        <v>38.606305707557226</v>
      </c>
      <c r="K53" s="35"/>
      <c r="L53" s="36">
        <f t="shared" si="0"/>
        <v>0.4522940624999998</v>
      </c>
      <c r="M53" s="37">
        <f t="shared" si="1"/>
        <v>0.02499999999999969</v>
      </c>
      <c r="N53" s="36"/>
      <c r="O53" s="1"/>
    </row>
    <row r="54" spans="1:15" ht="10.5">
      <c r="A54" s="1"/>
      <c r="B54" s="1"/>
      <c r="C54" s="28">
        <f>_XLL.DPM(C53,$D$11)</f>
        <v>45383</v>
      </c>
      <c r="D54" s="29">
        <f t="shared" si="2"/>
        <v>46.09794799060935</v>
      </c>
      <c r="E54" s="31"/>
      <c r="F54" s="32">
        <f>_XLL.UKRATESFCST(C54,$D$11,$D$14,$D$15,$D$12,$D$17,$D$18,$D$23:$D$60,$K$13:$K$14,$J$13:$J$14)</f>
        <v>17.897937917752685</v>
      </c>
      <c r="G54" s="33"/>
      <c r="H54" s="38">
        <f>_XLL.DPY(I54,-2)</f>
        <v>43191</v>
      </c>
      <c r="I54" s="38">
        <f>_XLL.LASTREVIEW($C54,1990.25,60)</f>
        <v>43922</v>
      </c>
      <c r="J54" s="39">
        <f>_XLL.FCST(H54,$D$23:$D$60,$D$17,$D$18)</f>
        <v>38.606305707557226</v>
      </c>
      <c r="K54" s="39"/>
      <c r="L54" s="40">
        <f t="shared" si="0"/>
        <v>0.4636014140624998</v>
      </c>
      <c r="M54" s="41">
        <f t="shared" si="1"/>
        <v>0.02499999999999991</v>
      </c>
      <c r="N54" s="40"/>
      <c r="O54" s="1"/>
    </row>
    <row r="55" spans="1:15" ht="10.5">
      <c r="A55" s="1"/>
      <c r="B55" s="1"/>
      <c r="C55" s="28">
        <f>_XLL.DPM(C54,$D$11)</f>
        <v>45748</v>
      </c>
      <c r="D55" s="29">
        <f t="shared" si="2"/>
        <v>47.48088643032763</v>
      </c>
      <c r="E55" s="31"/>
      <c r="F55" s="32">
        <f>_XLL.UKRATESFCST(C55,$D$11,$D$14,$D$15,$D$12,$D$17,$D$18,$D$23:$D$60,$K$13:$K$14,$J$13:$J$14)</f>
        <v>18.79722151073391</v>
      </c>
      <c r="G55" s="42"/>
      <c r="H55" s="43">
        <f>_XLL.DPY(I55,-2)</f>
        <v>45017</v>
      </c>
      <c r="I55" s="44">
        <f>_XLL.LASTREVIEW($C55,1990.25,60)</f>
        <v>45748</v>
      </c>
      <c r="J55" s="45">
        <f>_XLL.FCST(H55,$D$23:$D$60,$D$17,$D$18)</f>
        <v>44.75528931127121</v>
      </c>
      <c r="K55" s="45"/>
      <c r="L55" s="47">
        <f t="shared" si="0"/>
        <v>0.42</v>
      </c>
      <c r="M55" s="47"/>
      <c r="N55" s="48"/>
      <c r="O55" s="13"/>
    </row>
    <row r="56" spans="1:15" ht="10.5">
      <c r="A56" s="1"/>
      <c r="B56" s="1"/>
      <c r="C56" s="28">
        <f>_XLL.DPM(C55,$D$11)</f>
        <v>46113</v>
      </c>
      <c r="D56" s="29">
        <f t="shared" si="2"/>
        <v>48.90531302323746</v>
      </c>
      <c r="E56" s="31"/>
      <c r="F56" s="32">
        <f>_XLL.UKRATESFCST(C56,$D$11,$D$14,$D$15,$D$12,$D$17,$D$18,$D$23:$D$60,$K$13:$K$14,$J$13:$J$14)</f>
        <v>19.267152048502254</v>
      </c>
      <c r="G56" s="33"/>
      <c r="H56" s="49">
        <f>_XLL.DPY(I56,-2)</f>
        <v>45017</v>
      </c>
      <c r="I56" s="49">
        <f>_XLL.LASTREVIEW($C56,1990.25,60)</f>
        <v>45748</v>
      </c>
      <c r="J56" s="50">
        <f>_XLL.FCST(H56,$D$23:$D$60,$D$17,$D$18)</f>
        <v>44.75528931127121</v>
      </c>
      <c r="K56" s="50"/>
      <c r="L56" s="51">
        <f t="shared" si="0"/>
        <v>0.43049999999999994</v>
      </c>
      <c r="M56" s="52">
        <f t="shared" si="1"/>
        <v>0.02499999999999991</v>
      </c>
      <c r="N56" s="51"/>
      <c r="O56" s="1"/>
    </row>
    <row r="57" spans="1:15" ht="10.5">
      <c r="A57" s="1"/>
      <c r="B57" s="1"/>
      <c r="C57" s="28">
        <f>_XLL.DPM(C56,$D$11)</f>
        <v>46478</v>
      </c>
      <c r="D57" s="29">
        <f t="shared" si="2"/>
        <v>50.37247241393459</v>
      </c>
      <c r="E57" s="31"/>
      <c r="F57" s="32">
        <f>_XLL.UKRATESFCST(C57,$D$11,$D$14,$D$15,$D$12,$D$17,$D$18,$D$23:$D$60,$K$13:$K$14,$J$13:$J$14)</f>
        <v>19.74883084971481</v>
      </c>
      <c r="G57" s="33"/>
      <c r="H57" s="34">
        <f>_XLL.DPY(I57,-2)</f>
        <v>45017</v>
      </c>
      <c r="I57" s="34">
        <f>_XLL.LASTREVIEW($C57,1990.25,60)</f>
        <v>45748</v>
      </c>
      <c r="J57" s="35">
        <f>_XLL.FCST(H57,$D$23:$D$60,$D$17,$D$18)</f>
        <v>44.75528931127121</v>
      </c>
      <c r="K57" s="35"/>
      <c r="L57" s="36">
        <f t="shared" si="0"/>
        <v>0.44126249999999995</v>
      </c>
      <c r="M57" s="37">
        <f t="shared" si="1"/>
        <v>0.025000000000000133</v>
      </c>
      <c r="N57" s="36"/>
      <c r="O57" s="1"/>
    </row>
    <row r="58" spans="1:15" ht="10.5">
      <c r="A58" s="1"/>
      <c r="B58" s="1"/>
      <c r="C58" s="28">
        <f>_XLL.DPM(C57,$D$11)</f>
        <v>46844</v>
      </c>
      <c r="D58" s="29">
        <f t="shared" si="2"/>
        <v>51.883646586352626</v>
      </c>
      <c r="E58" s="31"/>
      <c r="F58" s="32">
        <f>_XLL.UKRATESFCST(C58,$D$11,$D$14,$D$15,$D$12,$D$17,$D$18,$D$23:$D$60,$K$13:$K$14,$J$13:$J$14)</f>
        <v>20.242551620957677</v>
      </c>
      <c r="G58" s="33"/>
      <c r="H58" s="34">
        <f>_XLL.DPY(I58,-2)</f>
        <v>45017</v>
      </c>
      <c r="I58" s="34">
        <f>_XLL.LASTREVIEW($C58,1990.25,60)</f>
        <v>45748</v>
      </c>
      <c r="J58" s="35">
        <f>_XLL.FCST(H58,$D$23:$D$60,$D$17,$D$18)</f>
        <v>44.75528931127121</v>
      </c>
      <c r="K58" s="35"/>
      <c r="L58" s="36">
        <f t="shared" si="0"/>
        <v>0.45229406249999987</v>
      </c>
      <c r="M58" s="37">
        <f t="shared" si="1"/>
        <v>0.02499999999999991</v>
      </c>
      <c r="N58" s="36"/>
      <c r="O58" s="1"/>
    </row>
    <row r="59" spans="1:15" ht="10.5">
      <c r="A59" s="1"/>
      <c r="B59" s="1"/>
      <c r="C59" s="28">
        <f>_XLL.DPM(C58,$D$11)</f>
        <v>47209</v>
      </c>
      <c r="D59" s="29">
        <f t="shared" si="2"/>
        <v>53.44015598394321</v>
      </c>
      <c r="E59" s="31"/>
      <c r="F59" s="32">
        <f>_XLL.UKRATESFCST(C59,$D$11,$D$14,$D$15,$D$12,$D$17,$D$18,$D$23:$D$60,$K$13:$K$14,$J$13:$J$14)</f>
        <v>15.561461558611212</v>
      </c>
      <c r="G59" s="33"/>
      <c r="H59" s="38">
        <f>_XLL.DPY(I59,-2)</f>
        <v>45017</v>
      </c>
      <c r="I59" s="38">
        <f>_XLL.LASTREVIEW($C59,1990.25,60)</f>
        <v>45748</v>
      </c>
      <c r="J59" s="39">
        <f>_XLL.FCST(H59,$D$23:$D$60,$D$17,$D$18)</f>
        <v>44.75528931127121</v>
      </c>
      <c r="K59" s="39"/>
      <c r="L59" s="40">
        <f t="shared" si="0"/>
        <v>0.34770106054687483</v>
      </c>
      <c r="M59" s="41">
        <f t="shared" si="1"/>
        <v>-0.23125000000000018</v>
      </c>
      <c r="N59" s="40"/>
      <c r="O59" s="1"/>
    </row>
    <row r="60" spans="1:15" ht="10.5">
      <c r="A60" s="1"/>
      <c r="B60" s="1"/>
      <c r="C60" s="28">
        <f>_XLL.DPM(C59,$D$11)</f>
        <v>47574</v>
      </c>
      <c r="D60" s="29">
        <f t="shared" si="2"/>
        <v>55.043360663461506</v>
      </c>
      <c r="E60" s="31"/>
      <c r="F60" s="32">
        <f>_XLL.UKRATESFCST(C60,$D$11,$D$14,$D$15,$D$12,$D$17,$D$18,$D$23:$D$60,$K$13:$K$14,$J$13:$J$14)</f>
        <v>0</v>
      </c>
      <c r="G60" s="42"/>
      <c r="H60" s="43">
        <f>_XLL.DPY(I60,-2)</f>
        <v>46844</v>
      </c>
      <c r="I60" s="44">
        <f>_XLL.LASTREVIEW($C60,1990.25,60)</f>
        <v>47574</v>
      </c>
      <c r="J60" s="45">
        <f>_XLL.FCST(H60,$D$23:$D$60,$D$17,$D$18)</f>
        <v>51.883646586352626</v>
      </c>
      <c r="K60" s="45"/>
      <c r="L60" s="47">
        <f t="shared" si="0"/>
        <v>0</v>
      </c>
      <c r="M60" s="47"/>
      <c r="N60" s="48"/>
      <c r="O60" s="13"/>
    </row>
    <row r="61" spans="1:15" ht="10.5">
      <c r="A61" s="1"/>
      <c r="B61" s="1"/>
      <c r="C61" s="14"/>
      <c r="D61" s="23"/>
      <c r="E61" s="1"/>
      <c r="F61" s="26"/>
      <c r="G61" s="14"/>
      <c r="H61" s="26"/>
      <c r="I61" s="23"/>
      <c r="J61" s="26"/>
      <c r="K61" s="26"/>
      <c r="L61" s="23"/>
      <c r="M61" s="23"/>
      <c r="N61" s="23"/>
      <c r="O61" s="14"/>
    </row>
    <row r="62" spans="1:15" ht="10.5">
      <c r="A62" s="1"/>
      <c r="B62" s="1"/>
      <c r="C62" s="1"/>
      <c r="D62" s="1"/>
      <c r="E62" s="1"/>
      <c r="F62" s="14"/>
      <c r="G62" s="14"/>
      <c r="H62" s="14"/>
      <c r="I62" s="1"/>
      <c r="J62" s="14"/>
      <c r="K62" s="14"/>
      <c r="L62" s="1"/>
      <c r="M62" s="1"/>
      <c r="N62" s="1"/>
      <c r="O62" s="14"/>
    </row>
    <row r="63" spans="1:15" ht="10.5">
      <c r="A63" s="1"/>
      <c r="B63" s="1"/>
      <c r="C63" s="53" t="s">
        <v>36</v>
      </c>
      <c r="D63" s="1"/>
      <c r="E63" s="1"/>
      <c r="F63" s="14"/>
      <c r="G63" s="14"/>
      <c r="H63" s="14"/>
      <c r="I63" s="1"/>
      <c r="J63" s="14"/>
      <c r="K63" s="14"/>
      <c r="L63" s="1"/>
      <c r="M63" s="1"/>
      <c r="N63" s="1"/>
      <c r="O63" s="14"/>
    </row>
    <row r="64" spans="1:15" ht="10.5">
      <c r="A64" s="1"/>
      <c r="B64" s="1"/>
      <c r="C64" s="1"/>
      <c r="D64" s="1"/>
      <c r="E64" s="1"/>
      <c r="F64" s="14"/>
      <c r="G64" s="14"/>
      <c r="H64" s="14"/>
      <c r="I64" s="1"/>
      <c r="J64" s="14"/>
      <c r="K64" s="14"/>
      <c r="L64" s="1"/>
      <c r="M64" s="1"/>
      <c r="N64" s="1"/>
      <c r="O64" s="14"/>
    </row>
    <row r="65" spans="1:15" ht="10.5">
      <c r="A65" s="1"/>
      <c r="B65" s="1"/>
      <c r="C65" s="14" t="s">
        <v>21</v>
      </c>
      <c r="D65" s="1"/>
      <c r="E65" s="1"/>
      <c r="F65" s="14" t="s">
        <v>37</v>
      </c>
      <c r="G65" s="14"/>
      <c r="H65" s="1"/>
      <c r="I65" s="1"/>
      <c r="J65" s="18" t="s">
        <v>38</v>
      </c>
      <c r="K65" s="14"/>
      <c r="L65" s="1"/>
      <c r="M65" s="1"/>
      <c r="N65" s="1"/>
      <c r="O65" s="14"/>
    </row>
    <row r="66" spans="1:15" ht="10.5">
      <c r="A66" s="1"/>
      <c r="B66" s="1"/>
      <c r="C66" s="14" t="s">
        <v>27</v>
      </c>
      <c r="D66" s="1"/>
      <c r="E66" s="1"/>
      <c r="F66" s="54">
        <v>0</v>
      </c>
      <c r="G66" s="14"/>
      <c r="H66" s="1"/>
      <c r="I66" s="16"/>
      <c r="J66" s="54">
        <v>1</v>
      </c>
      <c r="K66" s="33"/>
      <c r="L66" s="1"/>
      <c r="M66" s="1"/>
      <c r="N66" s="1"/>
      <c r="O66" s="14"/>
    </row>
    <row r="67" spans="1:15" ht="10.5">
      <c r="A67" s="1"/>
      <c r="B67" s="1"/>
      <c r="C67" s="1"/>
      <c r="D67" s="1"/>
      <c r="E67" s="1"/>
      <c r="F67" s="18"/>
      <c r="G67" s="55"/>
      <c r="H67" s="1"/>
      <c r="I67" s="55"/>
      <c r="J67" s="56"/>
      <c r="K67" s="14"/>
      <c r="L67" s="14"/>
      <c r="M67" s="18"/>
      <c r="N67" s="14"/>
      <c r="O67" s="14"/>
    </row>
    <row r="68" spans="1:15" ht="10.5">
      <c r="A68" s="1"/>
      <c r="B68" s="1"/>
      <c r="C68" s="57">
        <v>35156</v>
      </c>
      <c r="D68" s="1"/>
      <c r="E68" s="16"/>
      <c r="F68" s="32">
        <f>_XLL.UKRATESFCST($C68,$M$68,$D$14,$D$15,$D$12,$D$17,$D$18,$D$23:$D$60,$K$13:$K$14,$J$13:$J$14,$M$69,$M$70,F$66)</f>
        <v>0.7483333333333333</v>
      </c>
      <c r="G68" s="58"/>
      <c r="H68" s="59"/>
      <c r="I68" s="60"/>
      <c r="J68" s="32">
        <f>_XLL.UKRATESFCST($C68,$M$68,$D$14,$D$15,$D$12,$D$17,$D$18,$D$23:$D$60,$K$13:$K$14,$J$13:$J$14,$M$69,$M$70,J$66)</f>
        <v>0.898</v>
      </c>
      <c r="K68" s="33"/>
      <c r="L68" s="16" t="s">
        <v>10</v>
      </c>
      <c r="M68" s="12">
        <v>1</v>
      </c>
      <c r="N68" s="33"/>
      <c r="O68" s="14"/>
    </row>
    <row r="69" spans="1:15" ht="10.5">
      <c r="A69" s="1"/>
      <c r="B69" s="1"/>
      <c r="C69" s="57">
        <f>_XLL.DPM(C68,$M$68)</f>
        <v>35186</v>
      </c>
      <c r="D69" s="1"/>
      <c r="E69" s="16"/>
      <c r="F69" s="32">
        <f>_XLL.UKRATESFCST($C69,$M$68,$D$14,$D$15,$D$12,$D$17,$D$18,$D$23:$D$60,$K$13:$K$14,$J$13:$J$14,$M$69,$M$70,F$66)</f>
        <v>0.7483333333333333</v>
      </c>
      <c r="G69" s="61"/>
      <c r="H69" s="59"/>
      <c r="I69" s="62"/>
      <c r="J69" s="32">
        <f>_XLL.UKRATESFCST($C69,$M$68,$D$14,$D$15,$D$12,$D$17,$D$18,$D$23:$D$60,$K$13:$K$14,$J$13:$J$14,$M$69,$M$70,J$66)</f>
        <v>0.898</v>
      </c>
      <c r="K69" s="33"/>
      <c r="L69" s="1" t="s">
        <v>39</v>
      </c>
      <c r="M69" s="54">
        <v>6.03</v>
      </c>
      <c r="N69" s="14"/>
      <c r="O69" s="14"/>
    </row>
    <row r="70" spans="1:15" ht="10.5">
      <c r="A70" s="1"/>
      <c r="B70" s="1"/>
      <c r="C70" s="57">
        <f>_XLL.DPM(C69,$M$68)</f>
        <v>35217</v>
      </c>
      <c r="D70" s="1"/>
      <c r="E70" s="16"/>
      <c r="F70" s="32">
        <f>_XLL.UKRATESFCST($C70,$M$68,$D$14,$D$15,$D$12,$D$17,$D$18,$D$23:$D$60,$K$13:$K$14,$J$13:$J$14,$M$69,$M$70,F$66)</f>
        <v>0.7483333333333333</v>
      </c>
      <c r="G70" s="61"/>
      <c r="H70" s="59"/>
      <c r="I70" s="62"/>
      <c r="J70" s="32">
        <f>_XLL.UKRATESFCST($C70,$M$68,$D$14,$D$15,$D$12,$D$17,$D$18,$D$23:$D$60,$K$13:$K$14,$J$13:$J$14,$M$69,$M$70,J$66)</f>
        <v>0.898</v>
      </c>
      <c r="K70" s="33"/>
      <c r="L70" s="1" t="s">
        <v>40</v>
      </c>
      <c r="M70" s="54">
        <v>15</v>
      </c>
      <c r="N70" s="14"/>
      <c r="O70" s="14"/>
    </row>
    <row r="71" spans="1:15" ht="10.5">
      <c r="A71" s="1"/>
      <c r="B71" s="1"/>
      <c r="C71" s="57">
        <f>_XLL.DPM(C70,$M$68)</f>
        <v>35247</v>
      </c>
      <c r="D71" s="1"/>
      <c r="E71" s="16"/>
      <c r="F71" s="32">
        <f>_XLL.UKRATESFCST($C71,$M$68,$D$14,$D$15,$D$12,$D$17,$D$18,$D$23:$D$60,$K$13:$K$14,$J$13:$J$14,$M$69,$M$70,F$66)</f>
        <v>0.7483333333333333</v>
      </c>
      <c r="G71" s="61"/>
      <c r="H71" s="63"/>
      <c r="I71" s="62"/>
      <c r="J71" s="32">
        <f>_XLL.UKRATESFCST($C71,$M$68,$D$14,$D$15,$D$12,$D$17,$D$18,$D$23:$D$60,$K$13:$K$14,$J$13:$J$14,$M$69,$M$70,J$66)</f>
        <v>0.898</v>
      </c>
      <c r="K71" s="33"/>
      <c r="L71" s="14"/>
      <c r="M71" s="14"/>
      <c r="N71" s="14"/>
      <c r="O71" s="14"/>
    </row>
    <row r="72" spans="1:15" ht="10.5">
      <c r="A72" s="1"/>
      <c r="B72" s="1"/>
      <c r="C72" s="57">
        <f>_XLL.DPM(C71,$M$68)</f>
        <v>35278</v>
      </c>
      <c r="D72" s="1"/>
      <c r="E72" s="16"/>
      <c r="F72" s="32">
        <f>_XLL.UKRATESFCST($C72,$M$68,$D$14,$D$15,$D$12,$D$17,$D$18,$D$23:$D$60,$K$13:$K$14,$J$13:$J$14,$M$69,$M$70,F$66)</f>
        <v>0.7483333333333333</v>
      </c>
      <c r="G72" s="61"/>
      <c r="H72" s="64">
        <f>SUM(F68:F79)</f>
        <v>8.979999999999999</v>
      </c>
      <c r="I72" s="62"/>
      <c r="J72" s="32">
        <f>_XLL.UKRATESFCST($C72,$M$68,$D$14,$D$15,$D$12,$D$17,$D$18,$D$23:$D$60,$K$13:$K$14,$J$13:$J$14,$M$69,$M$70,J$66)</f>
        <v>0.898</v>
      </c>
      <c r="K72" s="33"/>
      <c r="L72" s="14"/>
      <c r="M72" s="14"/>
      <c r="N72" s="14"/>
      <c r="O72" s="14"/>
    </row>
    <row r="73" spans="1:15" ht="10.5">
      <c r="A73" s="1"/>
      <c r="B73" s="1"/>
      <c r="C73" s="57">
        <f>_XLL.DPM(C72,$M$68)</f>
        <v>35309</v>
      </c>
      <c r="D73" s="1"/>
      <c r="E73" s="16"/>
      <c r="F73" s="32">
        <f>_XLL.UKRATESFCST($C73,$M$68,$D$14,$D$15,$D$12,$D$17,$D$18,$D$23:$D$60,$K$13:$K$14,$J$13:$J$14,$M$69,$M$70,F$66)</f>
        <v>0.7483333333333333</v>
      </c>
      <c r="G73" s="61"/>
      <c r="H73" s="65">
        <f>SUM(J68:J79)</f>
        <v>8.979999999999999</v>
      </c>
      <c r="I73" s="62"/>
      <c r="J73" s="32">
        <f>_XLL.UKRATESFCST($C73,$M$68,$D$14,$D$15,$D$12,$D$17,$D$18,$D$23:$D$60,$K$13:$K$14,$J$13:$J$14,$M$69,$M$70,J$66)</f>
        <v>0.898</v>
      </c>
      <c r="K73" s="33"/>
      <c r="L73" s="14"/>
      <c r="M73" s="14"/>
      <c r="N73" s="14"/>
      <c r="O73" s="14"/>
    </row>
    <row r="74" spans="1:15" ht="10.5">
      <c r="A74" s="1"/>
      <c r="B74" s="1"/>
      <c r="C74" s="57">
        <f>_XLL.DPM(C73,$M$68)</f>
        <v>35339</v>
      </c>
      <c r="D74" s="1"/>
      <c r="E74" s="16"/>
      <c r="F74" s="32">
        <f>_XLL.UKRATESFCST($C74,$M$68,$D$14,$D$15,$D$12,$D$17,$D$18,$D$23:$D$60,$K$13:$K$14,$J$13:$J$14,$M$69,$M$70,F$66)</f>
        <v>0.7483333333333333</v>
      </c>
      <c r="G74" s="61"/>
      <c r="H74" s="66"/>
      <c r="I74" s="62"/>
      <c r="J74" s="32">
        <f>_XLL.UKRATESFCST($C74,$M$68,$D$14,$D$15,$D$12,$D$17,$D$18,$D$23:$D$60,$K$13:$K$14,$J$13:$J$14,$M$69,$M$70,J$66)</f>
        <v>0.898</v>
      </c>
      <c r="K74" s="33"/>
      <c r="L74" s="14" t="s">
        <v>41</v>
      </c>
      <c r="M74" s="14"/>
      <c r="N74" s="14"/>
      <c r="O74" s="14"/>
    </row>
    <row r="75" spans="1:15" ht="10.5">
      <c r="A75" s="1"/>
      <c r="B75" s="1"/>
      <c r="C75" s="57">
        <f>_XLL.DPM(C74,$M$68)</f>
        <v>35370</v>
      </c>
      <c r="D75" s="1"/>
      <c r="E75" s="16"/>
      <c r="F75" s="32">
        <f>_XLL.UKRATESFCST($C75,$M$68,$D$14,$D$15,$D$12,$D$17,$D$18,$D$23:$D$60,$K$13:$K$14,$J$13:$J$14,$M$69,$M$70,F$66)</f>
        <v>0.7483333333333333</v>
      </c>
      <c r="G75" s="61"/>
      <c r="H75" s="59"/>
      <c r="I75" s="62"/>
      <c r="J75" s="32">
        <f>_XLL.UKRATESFCST($C75,$M$68,$D$14,$D$15,$D$12,$D$17,$D$18,$D$23:$D$60,$K$13:$K$14,$J$13:$J$14,$M$69,$M$70,J$66)</f>
        <v>0.898</v>
      </c>
      <c r="K75" s="33"/>
      <c r="L75" s="14"/>
      <c r="M75" s="14"/>
      <c r="N75" s="14"/>
      <c r="O75" s="14"/>
    </row>
    <row r="76" spans="1:15" ht="10.5">
      <c r="A76" s="1"/>
      <c r="B76" s="1"/>
      <c r="C76" s="57">
        <f>_XLL.DPM(C75,$M$68)</f>
        <v>35400</v>
      </c>
      <c r="D76" s="1"/>
      <c r="E76" s="16"/>
      <c r="F76" s="32">
        <f>_XLL.UKRATESFCST($C76,$M$68,$D$14,$D$15,$D$12,$D$17,$D$18,$D$23:$D$60,$K$13:$K$14,$J$13:$J$14,$M$69,$M$70,F$66)</f>
        <v>0.7483333333333333</v>
      </c>
      <c r="G76" s="61"/>
      <c r="H76" s="59"/>
      <c r="I76" s="62"/>
      <c r="J76" s="32">
        <f>_XLL.UKRATESFCST($C76,$M$68,$D$14,$D$15,$D$12,$D$17,$D$18,$D$23:$D$60,$K$13:$K$14,$J$13:$J$14,$M$69,$M$70,J$66)</f>
        <v>0.898</v>
      </c>
      <c r="K76" s="33"/>
      <c r="L76" s="14"/>
      <c r="M76" s="14"/>
      <c r="N76" s="14"/>
      <c r="O76" s="14"/>
    </row>
    <row r="77" spans="1:15" ht="10.5">
      <c r="A77" s="1"/>
      <c r="B77" s="1"/>
      <c r="C77" s="57">
        <f>_XLL.DPM(C76,$M$68)</f>
        <v>35431</v>
      </c>
      <c r="D77" s="1"/>
      <c r="E77" s="16"/>
      <c r="F77" s="32">
        <f>_XLL.UKRATESFCST($C77,$M$68,$D$14,$D$15,$D$12,$D$17,$D$18,$D$23:$D$60,$K$13:$K$14,$J$13:$J$14,$M$69,$M$70,F$66)</f>
        <v>0.7483333333333333</v>
      </c>
      <c r="G77" s="61"/>
      <c r="H77" s="59"/>
      <c r="I77" s="62"/>
      <c r="J77" s="32">
        <f>_XLL.UKRATESFCST($C77,$M$68,$D$14,$D$15,$D$12,$D$17,$D$18,$D$23:$D$60,$K$13:$K$14,$J$13:$J$14,$M$69,$M$70,J$66)</f>
        <v>0.898</v>
      </c>
      <c r="K77" s="33"/>
      <c r="L77" s="14"/>
      <c r="M77" s="14"/>
      <c r="N77" s="14"/>
      <c r="O77" s="14"/>
    </row>
    <row r="78" spans="1:15" ht="10.5">
      <c r="A78" s="1"/>
      <c r="B78" s="1"/>
      <c r="C78" s="57">
        <f>_XLL.DPM(C77,$M$68)</f>
        <v>35462</v>
      </c>
      <c r="D78" s="1"/>
      <c r="E78" s="16"/>
      <c r="F78" s="32">
        <f>_XLL.UKRATESFCST($C78,$M$68,$D$14,$D$15,$D$12,$D$17,$D$18,$D$23:$D$60,$K$13:$K$14,$J$13:$J$14,$M$69,$M$70,F$66)</f>
        <v>0.7483333333333333</v>
      </c>
      <c r="G78" s="61"/>
      <c r="H78" s="59"/>
      <c r="I78" s="62"/>
      <c r="J78" s="32">
        <f>_XLL.UKRATESFCST($C78,$M$68,$D$14,$D$15,$D$12,$D$17,$D$18,$D$23:$D$60,$K$13:$K$14,$J$13:$J$14,$M$69,$M$70,J$66)</f>
        <v>0</v>
      </c>
      <c r="K78" s="33"/>
      <c r="L78" s="14"/>
      <c r="M78" s="14"/>
      <c r="N78" s="14"/>
      <c r="O78" s="14"/>
    </row>
    <row r="79" spans="1:15" ht="10.5">
      <c r="A79" s="1"/>
      <c r="B79" s="1"/>
      <c r="C79" s="57">
        <f>_XLL.DPM(C78,$M$68)</f>
        <v>35490</v>
      </c>
      <c r="D79" s="1"/>
      <c r="E79" s="16"/>
      <c r="F79" s="32">
        <f>_XLL.UKRATESFCST($C79,$M$68,$D$14,$D$15,$D$12,$D$17,$D$18,$D$23:$D$60,$K$13:$K$14,$J$13:$J$14,$M$69,$M$70,F$66)</f>
        <v>0.7483333333333333</v>
      </c>
      <c r="G79" s="67"/>
      <c r="H79" s="59"/>
      <c r="I79" s="68"/>
      <c r="J79" s="32">
        <f>_XLL.UKRATESFCST($C79,$M$68,$D$14,$D$15,$D$12,$D$17,$D$18,$D$23:$D$60,$K$13:$K$14,$J$13:$J$14,$M$69,$M$70,J$66)</f>
        <v>0</v>
      </c>
      <c r="K79" s="33"/>
      <c r="L79" s="14"/>
      <c r="M79" s="14"/>
      <c r="N79" s="14"/>
      <c r="O79" s="14"/>
    </row>
    <row r="80" spans="1:15" ht="10.5">
      <c r="A80" s="1"/>
      <c r="B80" s="1"/>
      <c r="C80" s="57">
        <f>_XLL.DPM(C79,$M$68)</f>
        <v>35521</v>
      </c>
      <c r="D80" s="1"/>
      <c r="E80" s="16"/>
      <c r="F80" s="32">
        <f>_XLL.UKRATESFCST($C80,$M$68,$D$14,$D$15,$D$12,$D$17,$D$18,$D$23:$D$60,$K$13:$K$14,$J$13:$J$14,$M$69,$M$70,F$66)</f>
        <v>0.7633333333333333</v>
      </c>
      <c r="G80" s="69"/>
      <c r="H80" s="70"/>
      <c r="I80" s="71"/>
      <c r="J80" s="32">
        <f>_XLL.UKRATESFCST($C80,$M$68,$D$14,$D$15,$D$12,$D$17,$D$18,$D$23:$D$60,$K$13:$K$14,$J$13:$J$14,$M$69,$M$70,J$66)</f>
        <v>0.9159999999999999</v>
      </c>
      <c r="K80" s="33"/>
      <c r="L80" s="14"/>
      <c r="M80" s="14"/>
      <c r="N80" s="14"/>
      <c r="O80" s="14" t="s">
        <v>42</v>
      </c>
    </row>
  </sheetData>
  <mergeCells count="1">
    <mergeCell ref="D9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2013-03-26T10:59:18Z</dcterms:created>
  <dcterms:modified xsi:type="dcterms:W3CDTF">2013-03-26T10:59:18Z</dcterms:modified>
  <cp:category/>
  <cp:version/>
  <cp:contentType/>
  <cp:contentStatus/>
</cp:coreProperties>
</file>