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AnnRate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<sst xmlns="http://schemas.openxmlformats.org/spreadsheetml/2006/main" count="35" uniqueCount="24">
  <si>
    <t>AnnRate</t>
  </si>
  <si>
    <t>Category:</t>
  </si>
  <si>
    <t>Constant Rate Projections</t>
  </si>
  <si>
    <t>Family:</t>
  </si>
  <si>
    <t>Constant Rate</t>
  </si>
  <si>
    <t>Arguments:</t>
  </si>
  <si>
    <t>Time, Base, Start, Finish, AmountDisbursed, [DayCount], [Periods], [ProjMode]</t>
  </si>
  <si>
    <t>Meaning:</t>
  </si>
  <si>
    <t>Annual Rate given an amount and a time difference</t>
  </si>
  <si>
    <t>Description:</t>
  </si>
  <si>
    <t>Calculates annual rate from a total AmountDisbursed - effectively the inverse of Con</t>
  </si>
  <si>
    <t>Start</t>
  </si>
  <si>
    <t>Finish</t>
  </si>
  <si>
    <t>AnnualRate</t>
  </si>
  <si>
    <t>Base</t>
  </si>
  <si>
    <t>Periods</t>
  </si>
  <si>
    <t>Omitted</t>
  </si>
  <si>
    <t>Amount Disbursed</t>
  </si>
  <si>
    <t>AnnRate Function</t>
  </si>
  <si>
    <t>In Accruals Mode:</t>
  </si>
  <si>
    <t>DayCount</t>
  </si>
  <si>
    <t>In Cash Mode:</t>
  </si>
  <si>
    <t>ProjMode</t>
  </si>
  <si>
    <t xml:space="preserve">   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</si>
</sst>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##,##0_);\(#,##0\);"/>
    <numFmt numFmtId="166" formatCode="_(d\ mmm\ yy_);;"/>
    <numFmt numFmtId="167" formatCode="_(\ #,##0\ &quot;months&quot;_);\(#,##0\ &quot;months&quot;\);"/>
    <numFmt numFmtId="168" formatCode="_(\ ###0.00_);\(###0.00\);"/>
    <numFmt numFmtId="169" formatCode="_(\ ###0.0000_);\(###0.0000\);"/>
    <numFmt numFmtId="170" formatCode="_(\ ###0_);\(###0\);"/>
  </numFmts>
  <fonts count="6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7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5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166" fontId="1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6" fontId="1" fillId="0" borderId="2" xfId="0" applyNumberFormat="1" applyFont="1" applyFill="1" applyBorder="1" applyAlignment="1">
      <alignment horizontal="left"/>
    </xf>
    <xf numFmtId="166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7" fontId="1" fillId="2" borderId="3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166" fontId="1" fillId="0" borderId="5" xfId="0" applyNumberFormat="1" applyFont="1" applyFill="1" applyBorder="1" applyAlignment="1">
      <alignment horizontal="left"/>
    </xf>
    <xf numFmtId="166" fontId="1" fillId="0" borderId="6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Continuous"/>
    </xf>
    <xf numFmtId="165" fontId="1" fillId="0" borderId="8" xfId="0" applyNumberFormat="1" applyFont="1" applyFill="1" applyBorder="1" applyAlignment="1">
      <alignment horizontal="centerContinuous"/>
    </xf>
    <xf numFmtId="166" fontId="1" fillId="0" borderId="9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6" fontId="1" fillId="0" borderId="1" xfId="0" applyNumberFormat="1" applyFont="1" applyFill="1" applyBorder="1" applyAlignment="1">
      <alignment horizontal="left"/>
    </xf>
    <xf numFmtId="166" fontId="1" fillId="0" borderId="5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6" xfId="0" applyFont="1" applyFill="1" applyBorder="1" applyAlignment="1">
      <alignment horizontal="left"/>
    </xf>
    <xf numFmtId="166" fontId="1" fillId="0" borderId="6" xfId="0" applyNumberFormat="1" applyFont="1" applyFill="1" applyBorder="1" applyAlignment="1">
      <alignment/>
    </xf>
    <xf numFmtId="166" fontId="1" fillId="0" borderId="6" xfId="0" applyNumberFormat="1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" xfId="0" applyFont="1" applyFill="1" applyBorder="1" applyAlignment="1" quotePrefix="1">
      <alignment horizontal="center"/>
    </xf>
    <xf numFmtId="0" fontId="1" fillId="0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165" fontId="1" fillId="3" borderId="3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168" fontId="1" fillId="3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5" fillId="0" borderId="4" xfId="0" applyFont="1" applyFill="1" applyBorder="1" applyAlignment="1" quotePrefix="1">
      <alignment horizontal="left"/>
    </xf>
    <xf numFmtId="0" fontId="1" fillId="0" borderId="0" xfId="0" applyFont="1" applyFill="1" applyBorder="1" applyAlignment="1" quotePrefix="1">
      <alignment horizontal="left"/>
    </xf>
    <xf numFmtId="0" fontId="1" fillId="0" borderId="2" xfId="0" applyFont="1" applyFill="1" applyBorder="1" applyAlignment="1" quotePrefix="1">
      <alignment horizontal="left"/>
    </xf>
    <xf numFmtId="169" fontId="1" fillId="0" borderId="5" xfId="0" applyNumberFormat="1" applyFont="1" applyFill="1" applyBorder="1" applyAlignment="1">
      <alignment/>
    </xf>
    <xf numFmtId="168" fontId="1" fillId="2" borderId="3" xfId="0" applyNumberFormat="1" applyFont="1" applyFill="1" applyBorder="1" applyAlignment="1">
      <alignment horizontal="center"/>
    </xf>
    <xf numFmtId="168" fontId="1" fillId="0" borderId="6" xfId="0" applyNumberFormat="1" applyFont="1" applyFill="1" applyBorder="1" applyAlignment="1">
      <alignment horizontal="left"/>
    </xf>
    <xf numFmtId="169" fontId="1" fillId="0" borderId="6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 horizontal="left"/>
    </xf>
    <xf numFmtId="169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66" fontId="1" fillId="0" borderId="1" xfId="0" applyNumberFormat="1" applyFont="1" applyFill="1" applyBorder="1" applyAlignment="1">
      <alignment/>
    </xf>
    <xf numFmtId="0" fontId="5" fillId="0" borderId="9" xfId="0" applyFont="1" applyFill="1" applyBorder="1" applyAlignment="1" quotePrefix="1">
      <alignment horizontal="left"/>
    </xf>
    <xf numFmtId="170" fontId="1" fillId="2" borderId="3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2.8515625" style="5" customWidth="1"/>
    <col min="3" max="3" width="13.140625" style="5" customWidth="1"/>
    <col min="4" max="4" width="18.00390625" style="5" customWidth="1"/>
    <col min="5" max="5" width="10.57421875" style="5" customWidth="1"/>
    <col min="6" max="6" width="8.8515625" style="5" customWidth="1"/>
    <col min="7" max="7" width="10.421875" style="5" customWidth="1"/>
    <col min="8" max="9" width="12.00390625" style="5" customWidth="1"/>
    <col min="10" max="10" width="11.7109375" style="5" customWidth="1"/>
    <col min="11" max="12" width="9.7109375" style="5" customWidth="1"/>
    <col min="13" max="13" width="8.7109375" style="5" customWidth="1"/>
    <col min="14" max="14" width="9.140625" style="5" customWidth="1"/>
    <col min="15" max="15" width="9.140625" style="72" customWidth="1"/>
    <col min="16" max="16384" width="9.140625" style="5" customWidth="1"/>
  </cols>
  <sheetData>
    <row r="2" spans="1:16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/>
      <c r="P2" s="1"/>
    </row>
    <row r="3" spans="1:16" s="10" customFormat="1" ht="14.25">
      <c r="A3" s="6"/>
      <c r="B3" s="2"/>
      <c r="C3" s="7" t="s">
        <v>0</v>
      </c>
      <c r="D3" s="3"/>
      <c r="E3" s="3"/>
      <c r="F3" s="3"/>
      <c r="G3" s="8"/>
      <c r="H3" s="1"/>
      <c r="I3" s="1"/>
      <c r="J3" s="1"/>
      <c r="K3" s="4"/>
      <c r="L3" s="4"/>
      <c r="M3" s="4"/>
      <c r="N3" s="6"/>
      <c r="O3" s="9"/>
      <c r="P3" s="6"/>
    </row>
    <row r="4" spans="1:16" ht="10.5">
      <c r="A4" s="1"/>
      <c r="B4" s="2"/>
      <c r="C4" s="8"/>
      <c r="D4" s="3"/>
      <c r="E4" s="3"/>
      <c r="F4" s="3"/>
      <c r="G4" s="1"/>
      <c r="H4" s="1"/>
      <c r="I4" s="1"/>
      <c r="J4" s="1"/>
      <c r="K4" s="11"/>
      <c r="L4" s="11"/>
      <c r="M4" s="11"/>
      <c r="N4" s="1"/>
      <c r="O4" s="4"/>
      <c r="P4" s="1"/>
    </row>
    <row r="5" spans="1:16" ht="10.5">
      <c r="A5" s="1"/>
      <c r="B5" s="2"/>
      <c r="C5" s="8" t="s">
        <v>1</v>
      </c>
      <c r="D5" s="12" t="s">
        <v>2</v>
      </c>
      <c r="E5" s="12"/>
      <c r="F5" s="12"/>
      <c r="G5" s="13"/>
      <c r="H5" s="14"/>
      <c r="I5" s="14"/>
      <c r="J5" s="11"/>
      <c r="K5" s="11"/>
      <c r="L5" s="11"/>
      <c r="M5" s="11"/>
      <c r="N5" s="1"/>
      <c r="O5" s="4"/>
      <c r="P5" s="1"/>
    </row>
    <row r="6" spans="1:16" ht="10.5">
      <c r="A6" s="1"/>
      <c r="B6" s="2"/>
      <c r="C6" s="8" t="s">
        <v>3</v>
      </c>
      <c r="D6" s="12" t="s">
        <v>4</v>
      </c>
      <c r="E6" s="12"/>
      <c r="F6" s="12"/>
      <c r="G6" s="13"/>
      <c r="H6" s="14"/>
      <c r="I6" s="14"/>
      <c r="J6" s="11"/>
      <c r="K6" s="11"/>
      <c r="L6" s="11"/>
      <c r="M6" s="11"/>
      <c r="N6" s="1"/>
      <c r="O6" s="4"/>
      <c r="P6" s="1"/>
    </row>
    <row r="7" spans="1:16" ht="10.5">
      <c r="A7" s="1"/>
      <c r="B7" s="2"/>
      <c r="C7" s="8" t="s">
        <v>5</v>
      </c>
      <c r="D7" s="12" t="s">
        <v>6</v>
      </c>
      <c r="E7" s="12"/>
      <c r="F7" s="12"/>
      <c r="G7" s="13"/>
      <c r="H7" s="14"/>
      <c r="I7" s="14"/>
      <c r="J7" s="11"/>
      <c r="K7" s="11"/>
      <c r="L7" s="11"/>
      <c r="M7" s="11"/>
      <c r="N7" s="1"/>
      <c r="O7" s="4"/>
      <c r="P7" s="1"/>
    </row>
    <row r="8" spans="1:16" ht="10.5">
      <c r="A8" s="1"/>
      <c r="B8" s="2"/>
      <c r="C8" s="8" t="s">
        <v>7</v>
      </c>
      <c r="D8" s="12" t="s">
        <v>8</v>
      </c>
      <c r="E8" s="12"/>
      <c r="F8" s="12"/>
      <c r="G8" s="13"/>
      <c r="H8" s="14"/>
      <c r="I8" s="14"/>
      <c r="J8" s="11"/>
      <c r="K8" s="11"/>
      <c r="L8" s="11"/>
      <c r="M8" s="11"/>
      <c r="N8" s="1"/>
      <c r="O8" s="4"/>
      <c r="P8" s="1"/>
    </row>
    <row r="9" spans="1:16" ht="66" customHeight="1">
      <c r="A9" s="1"/>
      <c r="B9" s="2"/>
      <c r="C9" s="15" t="s">
        <v>9</v>
      </c>
      <c r="D9" s="16" t="s">
        <v>10</v>
      </c>
      <c r="E9" s="17"/>
      <c r="F9" s="17"/>
      <c r="G9" s="17"/>
      <c r="H9" s="17"/>
      <c r="I9" s="17"/>
      <c r="J9" s="17"/>
      <c r="K9" s="17"/>
      <c r="L9" s="17"/>
      <c r="M9" s="17"/>
      <c r="N9" s="1"/>
      <c r="O9" s="4"/>
      <c r="P9" s="1"/>
    </row>
    <row r="10" spans="1:16" ht="10.5">
      <c r="A10" s="1"/>
      <c r="B10" s="2"/>
      <c r="C10" s="8"/>
      <c r="D10" s="12"/>
      <c r="E10" s="12"/>
      <c r="F10" s="12"/>
      <c r="G10" s="13"/>
      <c r="H10" s="14"/>
      <c r="I10" s="14"/>
      <c r="J10" s="11"/>
      <c r="K10" s="11"/>
      <c r="L10" s="11"/>
      <c r="M10" s="11"/>
      <c r="N10" s="1"/>
      <c r="O10" s="4"/>
      <c r="P10" s="1"/>
    </row>
    <row r="11" spans="1:16" ht="10.5">
      <c r="A11" s="1"/>
      <c r="B11" s="2"/>
      <c r="C11" s="8"/>
      <c r="D11" s="12"/>
      <c r="E11" s="12"/>
      <c r="F11" s="12"/>
      <c r="G11" s="18" t="s">
        <v>11</v>
      </c>
      <c r="H11" s="18" t="s">
        <v>12</v>
      </c>
      <c r="I11" s="18" t="s">
        <v>13</v>
      </c>
      <c r="J11" s="18" t="s">
        <v>14</v>
      </c>
      <c r="K11" s="18" t="s">
        <v>15</v>
      </c>
      <c r="L11" s="11"/>
      <c r="M11" s="11"/>
      <c r="N11" s="1"/>
      <c r="O11" s="19"/>
      <c r="P11" s="1"/>
    </row>
    <row r="12" spans="1:16" ht="10.5">
      <c r="A12" s="1"/>
      <c r="B12" s="2"/>
      <c r="C12" s="8"/>
      <c r="D12" s="12"/>
      <c r="E12" s="12"/>
      <c r="F12" s="20"/>
      <c r="G12" s="21">
        <v>36244</v>
      </c>
      <c r="H12" s="21">
        <v>36717</v>
      </c>
      <c r="I12" s="22">
        <v>1000</v>
      </c>
      <c r="J12" s="23">
        <v>12</v>
      </c>
      <c r="K12" s="23" t="s">
        <v>16</v>
      </c>
      <c r="L12" s="24"/>
      <c r="M12" s="11"/>
      <c r="N12" s="1"/>
      <c r="O12" s="19"/>
      <c r="P12" s="1"/>
    </row>
    <row r="13" spans="1:16" ht="10.5">
      <c r="A13" s="1"/>
      <c r="B13" s="2"/>
      <c r="C13" s="8"/>
      <c r="D13" s="12"/>
      <c r="E13" s="12"/>
      <c r="F13" s="12"/>
      <c r="G13" s="25"/>
      <c r="H13" s="25"/>
      <c r="I13" s="26"/>
      <c r="J13" s="25"/>
      <c r="K13" s="25"/>
      <c r="L13" s="12"/>
      <c r="M13" s="12"/>
      <c r="N13" s="12"/>
      <c r="O13" s="12"/>
      <c r="P13" s="1"/>
    </row>
    <row r="14" spans="1:16" ht="10.5">
      <c r="A14" s="1"/>
      <c r="B14" s="2"/>
      <c r="C14" s="8"/>
      <c r="D14" s="12"/>
      <c r="E14" s="12"/>
      <c r="F14" s="20"/>
      <c r="G14" s="27" t="s">
        <v>17</v>
      </c>
      <c r="H14" s="28"/>
      <c r="I14" s="29"/>
      <c r="J14" s="27" t="s">
        <v>18</v>
      </c>
      <c r="K14" s="28"/>
      <c r="L14" s="24"/>
      <c r="M14" s="11"/>
      <c r="N14" s="1"/>
      <c r="O14" s="19"/>
      <c r="P14" s="1"/>
    </row>
    <row r="15" spans="1:16" ht="11.25">
      <c r="A15" s="1"/>
      <c r="B15" s="2"/>
      <c r="C15" s="30" t="s">
        <v>19</v>
      </c>
      <c r="D15" s="31"/>
      <c r="E15" s="31"/>
      <c r="F15" s="31"/>
      <c r="G15" s="32">
        <v>36161</v>
      </c>
      <c r="H15" s="32">
        <f>_XLL.DPM(G15,$J$12)</f>
        <v>36526</v>
      </c>
      <c r="I15" s="33"/>
      <c r="J15" s="32">
        <f>G15</f>
        <v>36161</v>
      </c>
      <c r="K15" s="32">
        <f>H15</f>
        <v>36526</v>
      </c>
      <c r="L15" s="33"/>
      <c r="M15" s="33"/>
      <c r="N15" s="18"/>
      <c r="O15" s="34"/>
      <c r="P15" s="35"/>
    </row>
    <row r="16" spans="1:16" ht="10.5">
      <c r="A16" s="1"/>
      <c r="B16" s="2"/>
      <c r="C16" s="36"/>
      <c r="D16" s="26"/>
      <c r="E16" s="26"/>
      <c r="F16" s="26"/>
      <c r="G16" s="37"/>
      <c r="H16" s="38"/>
      <c r="I16" s="38"/>
      <c r="J16" s="39"/>
      <c r="K16" s="39"/>
      <c r="L16" s="39"/>
      <c r="M16" s="39"/>
      <c r="N16" s="40"/>
      <c r="O16" s="41"/>
      <c r="P16" s="42"/>
    </row>
    <row r="17" spans="1:16" ht="10.5">
      <c r="A17" s="1"/>
      <c r="B17" s="1"/>
      <c r="C17" s="43" t="s">
        <v>20</v>
      </c>
      <c r="D17" s="1"/>
      <c r="E17" s="1"/>
      <c r="F17" s="1"/>
      <c r="G17" s="35"/>
      <c r="H17" s="35"/>
      <c r="I17" s="1"/>
      <c r="J17" s="35"/>
      <c r="K17" s="35"/>
      <c r="L17" s="1"/>
      <c r="M17" s="1"/>
      <c r="N17" s="1"/>
      <c r="O17" s="1"/>
      <c r="P17" s="1"/>
    </row>
    <row r="18" spans="1:16" ht="10.5">
      <c r="A18" s="1"/>
      <c r="B18" s="44"/>
      <c r="C18" s="45" t="s">
        <v>16</v>
      </c>
      <c r="D18" s="46" t="str">
        <f>_XLL.DESCRIBEDAYCOUNT()</f>
        <v>Actual Days/Actual Days In Month ('Decimal Year').</v>
      </c>
      <c r="E18" s="3"/>
      <c r="F18" s="47"/>
      <c r="G18" s="48">
        <f>_XLL.CON(G$15,$J$12,$G$12,$H$12,$I$12)</f>
        <v>768.817204301134</v>
      </c>
      <c r="H18" s="48">
        <f>_XLL.CON(H$15,$J$12,$G$12,$H$12,$I$12)</f>
        <v>524.1935483869989</v>
      </c>
      <c r="I18" s="49"/>
      <c r="J18" s="50">
        <f>_XLL.ANNRATE(J15,$J$12,$G$12,$H$12,G18)</f>
        <v>1000</v>
      </c>
      <c r="K18" s="50">
        <f>_XLL.ANNRATE(K15,$J$12,$G$12,$H$12,H18)</f>
        <v>1000</v>
      </c>
      <c r="L18" s="51"/>
      <c r="M18" s="1"/>
      <c r="N18" s="1"/>
      <c r="O18" s="1"/>
      <c r="P18" s="1"/>
    </row>
    <row r="19" spans="1:16" ht="10.5">
      <c r="A19" s="1"/>
      <c r="B19" s="1"/>
      <c r="C19" s="52"/>
      <c r="D19" s="53"/>
      <c r="E19" s="1"/>
      <c r="F19" s="1"/>
      <c r="G19" s="54"/>
      <c r="H19" s="54"/>
      <c r="I19" s="1"/>
      <c r="J19" s="54"/>
      <c r="K19" s="54"/>
      <c r="L19" s="1"/>
      <c r="M19" s="1"/>
      <c r="N19" s="1"/>
      <c r="O19" s="1"/>
      <c r="P19" s="1"/>
    </row>
    <row r="20" spans="1:16" ht="10.5">
      <c r="A20" s="1"/>
      <c r="B20" s="44"/>
      <c r="C20" s="45">
        <v>0</v>
      </c>
      <c r="D20" s="55" t="str">
        <f>_XLL.DESCRIBEDAYCOUNT(C20)</f>
        <v>30/360 (PSA).</v>
      </c>
      <c r="E20" s="3"/>
      <c r="F20" s="47"/>
      <c r="G20" s="48">
        <f>_XLL.CON(G$15,$J$12,$G$12,$H$12,$I$12,$C20)</f>
        <v>766.6666666666666</v>
      </c>
      <c r="H20" s="48">
        <f>_XLL.CON(H$15,$J$12,$G$12,$H$12,$I$12,$C20)</f>
        <v>525</v>
      </c>
      <c r="I20" s="49"/>
      <c r="J20" s="50">
        <f>_XLL.ANNRATE(J$15,$J$12,$G$12,$H$12,G20,$C20)</f>
        <v>1000</v>
      </c>
      <c r="K20" s="50">
        <f>_XLL.ANNRATE(K$15,$J$12,$G$12,$H$12,H20,$C20)</f>
        <v>1000</v>
      </c>
      <c r="L20" s="51"/>
      <c r="M20" s="1"/>
      <c r="N20" s="1"/>
      <c r="O20" s="1"/>
      <c r="P20" s="1"/>
    </row>
    <row r="21" spans="1:16" ht="10.5">
      <c r="A21" s="1"/>
      <c r="B21" s="44"/>
      <c r="C21" s="45">
        <v>1</v>
      </c>
      <c r="D21" s="55" t="str">
        <f>_XLL.DESCRIBEDAYCOUNT(C21)</f>
        <v>Actual/Actual (365 or 366).</v>
      </c>
      <c r="E21" s="3"/>
      <c r="F21" s="47"/>
      <c r="G21" s="48">
        <f>_XLL.CON(G$15,$J$12,$G$12,$H$12,$I$12,$C21)</f>
        <v>772.6027397260275</v>
      </c>
      <c r="H21" s="48">
        <f>_XLL.CON(H$15,$J$12,$G$12,$H$12,$I$12,$C21)</f>
        <v>521.8579234972677</v>
      </c>
      <c r="I21" s="49"/>
      <c r="J21" s="50">
        <f>_XLL.ANNRATE(J$15,$J$12,$G$12,$H$12,G21,$C21)</f>
        <v>1000</v>
      </c>
      <c r="K21" s="50">
        <f>_XLL.ANNRATE(K$15,$J$12,$G$12,$H$12,H21,$C21)</f>
        <v>1000</v>
      </c>
      <c r="L21" s="51"/>
      <c r="M21" s="1"/>
      <c r="N21" s="1"/>
      <c r="O21" s="1"/>
      <c r="P21" s="1"/>
    </row>
    <row r="22" spans="1:16" ht="10.5">
      <c r="A22" s="1"/>
      <c r="B22" s="44"/>
      <c r="C22" s="45">
        <v>2</v>
      </c>
      <c r="D22" s="55" t="str">
        <f>_XLL.DESCRIBEDAYCOUNT(C22)</f>
        <v>Actual Days/360.</v>
      </c>
      <c r="E22" s="56"/>
      <c r="F22" s="57"/>
      <c r="G22" s="48">
        <f>_XLL.CON(G$15,$J$12,$G$12,$H$12,$I$12,$C22)</f>
        <v>783.3333333333334</v>
      </c>
      <c r="H22" s="48">
        <f>_XLL.CON(H$15,$J$12,$G$12,$H$12,$I$12,$C22)</f>
        <v>530.5555555555555</v>
      </c>
      <c r="I22" s="49"/>
      <c r="J22" s="50">
        <f>_XLL.ANNRATE(J$15,$J$12,$G$12,$H$12,G22,$C22)</f>
        <v>1000</v>
      </c>
      <c r="K22" s="50">
        <f>_XLL.ANNRATE(K$15,$J$12,$G$12,$H$12,H22,$C22)</f>
        <v>1000</v>
      </c>
      <c r="L22" s="51"/>
      <c r="M22" s="1"/>
      <c r="N22" s="1"/>
      <c r="O22" s="1"/>
      <c r="P22" s="1"/>
    </row>
    <row r="23" spans="1:16" ht="10.5">
      <c r="A23" s="1"/>
      <c r="B23" s="44"/>
      <c r="C23" s="45">
        <v>3</v>
      </c>
      <c r="D23" s="55" t="str">
        <f>_XLL.DESCRIBEDAYCOUNT(C23)</f>
        <v>Actual Days/365.</v>
      </c>
      <c r="E23" s="56"/>
      <c r="F23" s="57"/>
      <c r="G23" s="48">
        <f>_XLL.CON(G$15,$J$12,$G$12,$H$12,$I$12,$C23)</f>
        <v>772.6027397260275</v>
      </c>
      <c r="H23" s="48">
        <f>_XLL.CON(H$15,$J$12,$G$12,$H$12,$I$12,$C23)</f>
        <v>523.2876712328767</v>
      </c>
      <c r="I23" s="49"/>
      <c r="J23" s="50">
        <f>_XLL.ANNRATE(J$15,$J$12,$G$12,$H$12,G23,$C23)</f>
        <v>1000</v>
      </c>
      <c r="K23" s="50">
        <f>_XLL.ANNRATE(K$15,$J$12,$G$12,$H$12,H23,$C23)</f>
        <v>1000</v>
      </c>
      <c r="L23" s="51"/>
      <c r="M23" s="1"/>
      <c r="N23" s="1"/>
      <c r="O23" s="1"/>
      <c r="P23" s="1"/>
    </row>
    <row r="24" spans="1:16" ht="10.5">
      <c r="A24" s="1"/>
      <c r="B24" s="44"/>
      <c r="C24" s="45">
        <v>4</v>
      </c>
      <c r="D24" s="55" t="str">
        <f>_XLL.DESCRIBEDAYCOUNT(C24)</f>
        <v>30/360 (European).</v>
      </c>
      <c r="E24" s="56"/>
      <c r="F24" s="57"/>
      <c r="G24" s="48">
        <f>_XLL.CON(G$15,$J$12,$G$12,$H$12,$I$12,$C24)</f>
        <v>766.6666666666666</v>
      </c>
      <c r="H24" s="48">
        <f>_XLL.CON(H$15,$J$12,$G$12,$H$12,$I$12,$C24)</f>
        <v>525</v>
      </c>
      <c r="I24" s="49"/>
      <c r="J24" s="50">
        <f>_XLL.ANNRATE(J$15,$J$12,$G$12,$H$12,G24,$C24)</f>
        <v>1000</v>
      </c>
      <c r="K24" s="50">
        <f>_XLL.ANNRATE(K$15,$J$12,$G$12,$H$12,H24,$C24)</f>
        <v>1000</v>
      </c>
      <c r="L24" s="51"/>
      <c r="M24" s="1"/>
      <c r="N24" s="1"/>
      <c r="O24" s="1"/>
      <c r="P24" s="1"/>
    </row>
    <row r="25" spans="1:16" ht="10.5">
      <c r="A25" s="1"/>
      <c r="B25" s="44"/>
      <c r="C25" s="45">
        <v>5</v>
      </c>
      <c r="D25" s="55" t="str">
        <f>_XLL.DESCRIBEDAYCOUNT(C25)</f>
        <v>Actual Days/Actual Days In Month ('Decimal Year').</v>
      </c>
      <c r="E25" s="56"/>
      <c r="F25" s="57"/>
      <c r="G25" s="48">
        <f>_XLL.CON(G$15,$J$12,$G$12,$H$12,$I$12,$C25)</f>
        <v>768.817204301134</v>
      </c>
      <c r="H25" s="48">
        <f>_XLL.CON(H$15,$J$12,$G$12,$H$12,$I$12,$C25)</f>
        <v>524.1935483869989</v>
      </c>
      <c r="I25" s="49"/>
      <c r="J25" s="50">
        <f>_XLL.ANNRATE(J$15,$J$12,$G$12,$H$12,G25,$C25)</f>
        <v>1000</v>
      </c>
      <c r="K25" s="50">
        <f>_XLL.ANNRATE(K$15,$J$12,$G$12,$H$12,H25,$C25)</f>
        <v>1000</v>
      </c>
      <c r="L25" s="51"/>
      <c r="M25" s="1"/>
      <c r="N25" s="1"/>
      <c r="O25" s="1"/>
      <c r="P25" s="1"/>
    </row>
    <row r="26" spans="1:16" ht="10.5">
      <c r="A26" s="1"/>
      <c r="B26" s="44"/>
      <c r="C26" s="45">
        <v>8</v>
      </c>
      <c r="D26" s="55" t="str">
        <f>_XLL.DESCRIBEDAYCOUNT(C26)</f>
        <v>Actual Days (NL)/365.</v>
      </c>
      <c r="E26" s="56"/>
      <c r="F26" s="57"/>
      <c r="G26" s="48">
        <f>_XLL.CON(G$15,$J$12,$G$12,$H$12,$I$12,$C26)</f>
        <v>772.6027397260275</v>
      </c>
      <c r="H26" s="48">
        <f>_XLL.CON(H$15,$J$12,$G$12,$H$12,$I$12,$C26)</f>
        <v>520.5479452054794</v>
      </c>
      <c r="I26" s="49"/>
      <c r="J26" s="50">
        <f>_XLL.ANNRATE(J$15,$J$12,$G$12,$H$12,G26,$C26)</f>
        <v>1000</v>
      </c>
      <c r="K26" s="50">
        <f>_XLL.ANNRATE(K$15,$J$12,$G$12,$H$12,H26,$C26)</f>
        <v>1000</v>
      </c>
      <c r="L26" s="51"/>
      <c r="M26" s="1"/>
      <c r="N26" s="1"/>
      <c r="O26" s="1"/>
      <c r="P26" s="1"/>
    </row>
    <row r="27" spans="1:16" ht="10.5">
      <c r="A27" s="1"/>
      <c r="B27" s="44"/>
      <c r="C27" s="45">
        <v>9</v>
      </c>
      <c r="D27" s="55" t="str">
        <f>_XLL.DESCRIBEDAYCOUNT(C27)</f>
        <v>30/365.</v>
      </c>
      <c r="E27" s="56"/>
      <c r="F27" s="57"/>
      <c r="G27" s="48">
        <f>_XLL.CON(G$15,$J$12,$G$12,$H$12,$I$12,$C27)</f>
        <v>756.1643835616438</v>
      </c>
      <c r="H27" s="48">
        <f>_XLL.CON(H$15,$J$12,$G$12,$H$12,$I$12,$C27)</f>
        <v>517.8082191780821</v>
      </c>
      <c r="I27" s="49"/>
      <c r="J27" s="50">
        <f>_XLL.ANNRATE(J$15,$J$12,$G$12,$H$12,G27,$C27)</f>
        <v>1000</v>
      </c>
      <c r="K27" s="50">
        <f>_XLL.ANNRATE(K$15,$J$12,$G$12,$H$12,H27,$C27)</f>
        <v>1000</v>
      </c>
      <c r="L27" s="51"/>
      <c r="M27" s="1"/>
      <c r="N27" s="1"/>
      <c r="O27" s="1"/>
      <c r="P27" s="1"/>
    </row>
    <row r="28" spans="1:16" ht="10.5">
      <c r="A28" s="1"/>
      <c r="B28" s="1"/>
      <c r="C28" s="54"/>
      <c r="D28" s="53"/>
      <c r="E28" s="18" t="s">
        <v>15</v>
      </c>
      <c r="F28" s="1"/>
      <c r="G28" s="58"/>
      <c r="H28" s="54"/>
      <c r="I28" s="1"/>
      <c r="J28" s="54"/>
      <c r="K28" s="54"/>
      <c r="L28" s="1"/>
      <c r="M28" s="1"/>
      <c r="N28" s="1"/>
      <c r="O28" s="1"/>
      <c r="P28" s="1"/>
    </row>
    <row r="29" spans="1:16" ht="10.5">
      <c r="A29" s="1"/>
      <c r="B29" s="44"/>
      <c r="C29" s="45">
        <v>6</v>
      </c>
      <c r="D29" s="49"/>
      <c r="E29" s="59">
        <v>3.31</v>
      </c>
      <c r="F29" s="49"/>
      <c r="G29" s="48">
        <f>_XLL.CON(G$15,$J$12,$G$12,$H$12,$I$12,$C29,$E$29:$E$32)</f>
        <v>769.4139194139193</v>
      </c>
      <c r="H29" s="48">
        <f>_XLL.CON(H$15,$J$12,$G$12,$H$12,$I$12,$C29,$E$29:$E$32)</f>
        <v>524.4266602962256</v>
      </c>
      <c r="I29" s="49"/>
      <c r="J29" s="50">
        <f>_XLL.ANNRATE(J$15,$J$12,$G$12,$H$12,G29,$C29,$E$29:$E$32)</f>
        <v>1000</v>
      </c>
      <c r="K29" s="50">
        <f>_XLL.ANNRATE(K$15,$J$12,$G$12,$H$12,H29,$C29,$E$29:$E$32)</f>
        <v>1000</v>
      </c>
      <c r="L29" s="51"/>
      <c r="M29" s="1"/>
      <c r="N29" s="1"/>
      <c r="O29" s="1"/>
      <c r="P29" s="1"/>
    </row>
    <row r="30" spans="1:16" ht="10.5">
      <c r="A30" s="1"/>
      <c r="B30" s="1"/>
      <c r="C30" s="42"/>
      <c r="D30" s="44"/>
      <c r="E30" s="59">
        <v>6.3</v>
      </c>
      <c r="F30" s="51"/>
      <c r="G30" s="60"/>
      <c r="H30" s="61"/>
      <c r="I30" s="1"/>
      <c r="J30" s="42"/>
      <c r="K30" s="42"/>
      <c r="L30" s="1"/>
      <c r="M30" s="1"/>
      <c r="N30" s="1"/>
      <c r="O30" s="1"/>
      <c r="P30" s="1"/>
    </row>
    <row r="31" spans="1:16" ht="10.5">
      <c r="A31" s="1"/>
      <c r="B31" s="1"/>
      <c r="C31" s="1"/>
      <c r="D31" s="44"/>
      <c r="E31" s="59">
        <v>9.3</v>
      </c>
      <c r="F31" s="51"/>
      <c r="G31" s="62"/>
      <c r="H31" s="63"/>
      <c r="I31" s="1"/>
      <c r="J31" s="1"/>
      <c r="K31" s="1"/>
      <c r="L31" s="1"/>
      <c r="M31" s="1"/>
      <c r="N31" s="1"/>
      <c r="O31" s="1"/>
      <c r="P31" s="1"/>
    </row>
    <row r="32" spans="1:16" ht="10.5">
      <c r="A32" s="1"/>
      <c r="B32" s="1"/>
      <c r="C32" s="1"/>
      <c r="D32" s="44"/>
      <c r="E32" s="59">
        <v>12.31</v>
      </c>
      <c r="F32" s="51"/>
      <c r="G32" s="62"/>
      <c r="H32" s="63"/>
      <c r="I32" s="64"/>
      <c r="J32" s="35"/>
      <c r="K32" s="35"/>
      <c r="L32" s="1"/>
      <c r="M32" s="1"/>
      <c r="N32" s="4"/>
      <c r="O32" s="19"/>
      <c r="P32" s="1"/>
    </row>
    <row r="33" spans="1:16" ht="12.75" customHeight="1">
      <c r="A33" s="1"/>
      <c r="B33" s="1"/>
      <c r="C33" s="1"/>
      <c r="D33" s="1"/>
      <c r="E33" s="42"/>
      <c r="F33" s="1"/>
      <c r="G33" s="1"/>
      <c r="H33" s="1"/>
      <c r="I33" s="44"/>
      <c r="J33" s="27" t="s">
        <v>18</v>
      </c>
      <c r="K33" s="28"/>
      <c r="L33" s="51"/>
      <c r="M33" s="1"/>
      <c r="N33" s="1"/>
      <c r="O33" s="19"/>
      <c r="P33" s="1"/>
    </row>
    <row r="34" spans="1:16" ht="11.25">
      <c r="A34" s="1"/>
      <c r="B34" s="65"/>
      <c r="C34" s="30" t="s">
        <v>21</v>
      </c>
      <c r="D34" s="35"/>
      <c r="E34" s="35"/>
      <c r="F34" s="35"/>
      <c r="G34" s="66">
        <f>G15</f>
        <v>36161</v>
      </c>
      <c r="H34" s="66">
        <f>H15</f>
        <v>36526</v>
      </c>
      <c r="I34" s="66"/>
      <c r="J34" s="32">
        <f>G34</f>
        <v>36161</v>
      </c>
      <c r="K34" s="32">
        <f>H34</f>
        <v>36526</v>
      </c>
      <c r="L34" s="66"/>
      <c r="M34" s="66"/>
      <c r="N34" s="18"/>
      <c r="O34" s="34"/>
      <c r="P34" s="35"/>
    </row>
    <row r="35" spans="1:16" ht="10.5">
      <c r="A35" s="1"/>
      <c r="B35" s="1"/>
      <c r="C35" s="40"/>
      <c r="D35" s="42"/>
      <c r="E35" s="54"/>
      <c r="F35" s="42"/>
      <c r="G35" s="42"/>
      <c r="H35" s="42"/>
      <c r="I35" s="42"/>
      <c r="J35" s="42"/>
      <c r="K35" s="42"/>
      <c r="L35" s="42"/>
      <c r="M35" s="42"/>
      <c r="N35" s="40"/>
      <c r="O35" s="41"/>
      <c r="P35" s="42"/>
    </row>
    <row r="36" spans="1:16" ht="10.5">
      <c r="A36" s="1"/>
      <c r="B36" s="1"/>
      <c r="C36" s="3" t="s">
        <v>22</v>
      </c>
      <c r="D36" s="44"/>
      <c r="E36" s="45">
        <v>1</v>
      </c>
      <c r="F36" s="51"/>
      <c r="G36" s="1"/>
      <c r="H36" s="4"/>
      <c r="I36" s="4"/>
      <c r="J36" s="1"/>
      <c r="K36" s="1"/>
      <c r="L36" s="1"/>
      <c r="M36" s="1"/>
      <c r="N36" s="4"/>
      <c r="O36" s="19"/>
      <c r="P36" s="1"/>
    </row>
    <row r="37" spans="1:16" ht="10.5">
      <c r="A37" s="1"/>
      <c r="B37" s="1"/>
      <c r="C37" s="1"/>
      <c r="D37" s="1"/>
      <c r="E37" s="42"/>
      <c r="F37" s="1"/>
      <c r="G37" s="1"/>
      <c r="H37" s="4"/>
      <c r="I37" s="4"/>
      <c r="J37" s="4"/>
      <c r="K37" s="4"/>
      <c r="L37" s="4"/>
      <c r="M37" s="4"/>
      <c r="N37" s="4"/>
      <c r="O37" s="4"/>
      <c r="P37" s="4"/>
    </row>
    <row r="38" spans="1:16" ht="10.5">
      <c r="A38" s="1"/>
      <c r="B38" s="1"/>
      <c r="C38" s="18" t="s">
        <v>20</v>
      </c>
      <c r="D38" s="1"/>
      <c r="E38" s="18" t="s">
        <v>15</v>
      </c>
      <c r="F38" s="1"/>
      <c r="G38" s="35"/>
      <c r="H38" s="35"/>
      <c r="I38" s="4"/>
      <c r="J38" s="18"/>
      <c r="K38" s="18"/>
      <c r="L38" s="4"/>
      <c r="M38" s="4"/>
      <c r="N38" s="4"/>
      <c r="O38" s="4"/>
      <c r="P38" s="4"/>
    </row>
    <row r="39" spans="1:16" ht="10.5">
      <c r="A39" s="1"/>
      <c r="B39" s="44"/>
      <c r="C39" s="45">
        <v>3</v>
      </c>
      <c r="D39" s="67" t="str">
        <f>_XLL.DESCRIBEDAYCOUNT(C39)</f>
        <v>Actual Days/365.</v>
      </c>
      <c r="E39" s="68">
        <v>2</v>
      </c>
      <c r="F39" s="69"/>
      <c r="G39" s="48">
        <f>_XLL.CON(G$15,$J$12,$G$12,$H$12,$I$12,$C39,$E39,$E$36)</f>
        <v>772.6027397260275</v>
      </c>
      <c r="H39" s="48">
        <f>_XLL.CON(H$15,$J$12,$G$12,$H$12,$I$12,$C39,$E39,$E$36)</f>
        <v>523.2876712328767</v>
      </c>
      <c r="I39" s="70"/>
      <c r="J39" s="50">
        <f>_XLL.ANNRATE(J$15,$J$12,$G$12,$H$12,G39,$C39,$E39,$E$36)</f>
        <v>1000</v>
      </c>
      <c r="K39" s="50">
        <f>_XLL.ANNRATE(K$15,$J$12,$G$12,$H$12,H39,$C39,$E39,$E$36)</f>
        <v>1000</v>
      </c>
      <c r="L39" s="71"/>
      <c r="M39" s="4"/>
      <c r="N39" s="4"/>
      <c r="O39" s="4"/>
      <c r="P39" s="4"/>
    </row>
    <row r="40" spans="1:16" ht="10.5">
      <c r="A40" s="1"/>
      <c r="B40" s="44"/>
      <c r="C40" s="45">
        <v>3</v>
      </c>
      <c r="D40" s="67" t="str">
        <f>_XLL.DESCRIBEDAYCOUNT(C40)</f>
        <v>Actual Days/365.</v>
      </c>
      <c r="E40" s="68">
        <v>-2</v>
      </c>
      <c r="F40" s="69"/>
      <c r="G40" s="48">
        <f>_XLL.CON(G$15,$J$12,$G$12,$H$12,$I$12,$C40,$E40,$E$36)</f>
        <v>268.4931506849315</v>
      </c>
      <c r="H40" s="48">
        <f>_XLL.CON(H$15,$J$12,$G$12,$H$12,$I$12,$C40,$E40,$E$36)</f>
        <v>1027.3972602739725</v>
      </c>
      <c r="I40" s="70"/>
      <c r="J40" s="50">
        <f>_XLL.ANNRATE(J$15,$J$12,$G$12,$H$12,G40,$C40,$E40,$E$36)</f>
        <v>1000</v>
      </c>
      <c r="K40" s="50">
        <f>_XLL.ANNRATE(K$15,$J$12,$G$12,$H$12,H40,$C40,$E40,$E$36)</f>
        <v>1000</v>
      </c>
      <c r="L40" s="71"/>
      <c r="M40" s="4"/>
      <c r="N40" s="4"/>
      <c r="O40" s="4"/>
      <c r="P40" s="4"/>
    </row>
    <row r="41" spans="1:16" ht="10.5">
      <c r="A41" s="1"/>
      <c r="B41" s="44"/>
      <c r="C41" s="45" t="s">
        <v>16</v>
      </c>
      <c r="D41" s="67" t="str">
        <f>_XLL.DESCRIBEDAYCOUNT(C41)</f>
        <v>30/360 (PSA).</v>
      </c>
      <c r="E41" s="68" t="s">
        <v>16</v>
      </c>
      <c r="F41" s="69"/>
      <c r="G41" s="48">
        <f>_XLL.CON(G$15,$J$12,$G$12,$H$12,$I$12,,,$E$36)</f>
        <v>768.817204301134</v>
      </c>
      <c r="H41" s="48">
        <f>_XLL.CON(H$15,$J$12,$G$12,$H$12,$I$12,,,$E$36)</f>
        <v>524.1935483869989</v>
      </c>
      <c r="I41" s="70"/>
      <c r="J41" s="50">
        <f>_XLL.ANNRATE(J$15,$J$12,$G$12,$H$12,G41,,,$E$36)</f>
        <v>1000</v>
      </c>
      <c r="K41" s="50">
        <f>_XLL.ANNRATE(K$15,$J$12,$G$12,$H$12,H41,,,$E$36)</f>
        <v>1000</v>
      </c>
      <c r="L41" s="71"/>
      <c r="M41" s="4"/>
      <c r="N41" s="4"/>
      <c r="O41" s="4"/>
      <c r="P41" s="4"/>
    </row>
    <row r="42" spans="1:16" ht="10.5">
      <c r="A42" s="1"/>
      <c r="B42" s="1"/>
      <c r="C42" s="42"/>
      <c r="D42" s="1"/>
      <c r="E42" s="42"/>
      <c r="F42" s="1"/>
      <c r="G42" s="42"/>
      <c r="H42" s="42"/>
      <c r="I42" s="4"/>
      <c r="J42" s="40"/>
      <c r="K42" s="40"/>
      <c r="L42" s="4"/>
      <c r="M42" s="4"/>
      <c r="N42" s="4"/>
      <c r="O42" s="4"/>
      <c r="P42" s="4"/>
    </row>
    <row r="43" spans="1:16" ht="10.5">
      <c r="A43" s="1"/>
      <c r="B43" s="1"/>
      <c r="C43" s="35"/>
      <c r="D43" s="53"/>
      <c r="E43" s="18" t="s">
        <v>15</v>
      </c>
      <c r="F43" s="1"/>
      <c r="G43" s="35"/>
      <c r="H43" s="35"/>
      <c r="I43" s="4"/>
      <c r="J43" s="18"/>
      <c r="K43" s="18"/>
      <c r="L43" s="4"/>
      <c r="M43" s="4"/>
      <c r="N43" s="4"/>
      <c r="O43" s="4"/>
      <c r="P43" s="4"/>
    </row>
    <row r="44" spans="1:16" ht="10.5">
      <c r="A44" s="1"/>
      <c r="B44" s="44"/>
      <c r="C44" s="45">
        <v>6</v>
      </c>
      <c r="D44" s="67" t="str">
        <f>_XLL.DESCRIBEDAYCOUNT(C44)</f>
        <v>Actual/Actual (Within Period).</v>
      </c>
      <c r="E44" s="59">
        <v>2.29</v>
      </c>
      <c r="F44" s="49"/>
      <c r="G44" s="48">
        <f>_XLL.CON(G$15,$J$12,$G$12,$H$12,$I$12,$C44,$E$44:$E$45,$E$36)</f>
        <v>931.3186813186812</v>
      </c>
      <c r="H44" s="48">
        <f>_XLL.CON(H$15,$J$12,$G$12,$H$12,$I$12,$C44,$E$44:$E$45,$E$36)</f>
        <v>362.6373626373626</v>
      </c>
      <c r="I44" s="70"/>
      <c r="J44" s="50">
        <f>_XLL.ANNRATE(J$15,$J$12,$G$12,$H$12,G44,$C44,$E$44:$E$45,$E$36)</f>
        <v>1000</v>
      </c>
      <c r="K44" s="50">
        <f>_XLL.ANNRATE(K$15,$J$12,$G$12,$H$12,H44,$C44,$E$44:$E$45,$E$36)</f>
        <v>1000</v>
      </c>
      <c r="L44" s="71"/>
      <c r="M44" s="4"/>
      <c r="N44" s="4"/>
      <c r="O44" s="4"/>
      <c r="P44" s="4"/>
    </row>
    <row r="45" spans="1:16" ht="10.5">
      <c r="A45" s="1"/>
      <c r="B45" s="1"/>
      <c r="C45" s="42"/>
      <c r="D45" s="44"/>
      <c r="E45" s="59">
        <f>E44+6</f>
        <v>8.29</v>
      </c>
      <c r="F45" s="51"/>
      <c r="G45" s="42"/>
      <c r="H45" s="42"/>
      <c r="I45" s="4"/>
      <c r="J45" s="40"/>
      <c r="K45" s="40"/>
      <c r="L45" s="4"/>
      <c r="M45" s="4"/>
      <c r="N45" s="4"/>
      <c r="O45" s="4"/>
      <c r="P45" s="4"/>
    </row>
    <row r="46" spans="1:16" ht="10.5">
      <c r="A46" s="1"/>
      <c r="B46" s="1"/>
      <c r="C46" s="1"/>
      <c r="D46" s="1"/>
      <c r="E46" s="42"/>
      <c r="F46" s="1"/>
      <c r="G46" s="1"/>
      <c r="H46" s="1"/>
      <c r="I46" s="4"/>
      <c r="J46" s="4"/>
      <c r="K46" s="4"/>
      <c r="L46" s="4"/>
      <c r="M46" s="4"/>
      <c r="N46" s="4"/>
      <c r="O46" s="4"/>
      <c r="P46" s="4"/>
    </row>
    <row r="47" spans="1:16" ht="10.5">
      <c r="A47" s="1"/>
      <c r="B47" s="1"/>
      <c r="C47" s="1"/>
      <c r="D47" s="1"/>
      <c r="E47" s="1"/>
      <c r="F47" s="1"/>
      <c r="G47" s="35"/>
      <c r="H47" s="35"/>
      <c r="I47" s="18"/>
      <c r="J47" s="18"/>
      <c r="K47" s="4"/>
      <c r="L47" s="4"/>
      <c r="M47" s="4"/>
      <c r="N47" s="4"/>
      <c r="O47" s="4"/>
      <c r="P47" s="4"/>
    </row>
    <row r="48" spans="1:16" ht="10.5">
      <c r="A48" s="1"/>
      <c r="B48" s="1"/>
      <c r="C48" s="1"/>
      <c r="D48" s="1"/>
      <c r="E48" s="1"/>
      <c r="F48" s="1"/>
      <c r="G48" s="42"/>
      <c r="H48" s="42"/>
      <c r="I48" s="42"/>
      <c r="J48" s="42"/>
      <c r="K48" s="1"/>
      <c r="L48" s="1"/>
      <c r="M48" s="1"/>
      <c r="N48" s="1"/>
      <c r="O48" s="19"/>
      <c r="P48" s="1"/>
    </row>
    <row r="49" spans="1:16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9"/>
      <c r="P49" s="1"/>
    </row>
    <row r="50" spans="1:16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9"/>
      <c r="P50" s="1"/>
    </row>
    <row r="51" spans="1:16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9"/>
      <c r="P51" s="1"/>
    </row>
    <row r="52" spans="1:16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9"/>
      <c r="P52" s="1"/>
    </row>
    <row r="53" spans="1:16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9"/>
      <c r="P53" s="1"/>
    </row>
    <row r="54" spans="1:16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9"/>
      <c r="P54" s="1"/>
    </row>
    <row r="55" spans="1:16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9"/>
      <c r="P55" s="1"/>
    </row>
    <row r="56" spans="1:16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9"/>
      <c r="P56" s="1"/>
    </row>
    <row r="57" spans="1:16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9"/>
      <c r="P57" s="1"/>
    </row>
    <row r="58" spans="1:16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9"/>
      <c r="P58" s="1"/>
    </row>
    <row r="59" spans="1:16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9"/>
      <c r="P59" s="1"/>
    </row>
    <row r="60" spans="1:16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9"/>
      <c r="P60" s="1"/>
    </row>
    <row r="61" spans="1:16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9"/>
      <c r="P61" s="1"/>
    </row>
    <row r="62" spans="1:16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9"/>
      <c r="P62" s="1"/>
    </row>
    <row r="63" spans="1:16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9"/>
      <c r="P63" s="1"/>
    </row>
    <row r="64" spans="1:16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9"/>
      <c r="P64" s="1"/>
    </row>
    <row r="65" spans="1:16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9"/>
      <c r="P65" s="1"/>
    </row>
    <row r="66" spans="1:16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9"/>
      <c r="P66" s="1"/>
    </row>
    <row r="67" spans="1:16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9"/>
      <c r="P67" s="1"/>
    </row>
    <row r="68" spans="1:16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9"/>
      <c r="P68" s="1"/>
    </row>
    <row r="69" spans="1:16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9"/>
      <c r="P69" s="1"/>
    </row>
    <row r="70" spans="1:16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9"/>
      <c r="P70" s="1"/>
    </row>
    <row r="71" spans="1:16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9" t="s">
        <v>23</v>
      </c>
      <c r="P71" s="1"/>
    </row>
    <row r="72" spans="1:16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9"/>
      <c r="P72" s="1"/>
    </row>
    <row r="73" spans="1:16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9"/>
      <c r="P73" s="1"/>
    </row>
    <row r="74" spans="1:16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9"/>
      <c r="P74" s="1"/>
    </row>
    <row r="75" spans="1:16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9"/>
      <c r="P75" s="1"/>
    </row>
    <row r="76" spans="1:16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9"/>
      <c r="P76" s="1"/>
    </row>
    <row r="77" spans="1:16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9"/>
      <c r="P77" s="1"/>
    </row>
    <row r="78" spans="1:16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9" t="s">
        <v>23</v>
      </c>
      <c r="P78" s="1"/>
    </row>
    <row r="79" spans="1:16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 t="s">
        <v>23</v>
      </c>
      <c r="P79" s="1"/>
    </row>
    <row r="80" ht="10.5">
      <c r="O80" s="72" t="s">
        <v>23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2013-03-26T10:55:45Z</dcterms:created>
  <dcterms:modified xsi:type="dcterms:W3CDTF">2013-03-26T10:55:45Z</dcterms:modified>
  <cp:category/>
  <cp:version/>
  <cp:contentType/>
  <cp:contentStatus/>
</cp:coreProperties>
</file>