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FStep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<sst xmlns="http://schemas.openxmlformats.org/spreadsheetml/2006/main" count="42" uniqueCount="37">
  <si>
    <t>PVFStepQ</t>
  </si>
  <si>
    <t>Category:</t>
  </si>
  <si>
    <t>Projections NPV</t>
  </si>
  <si>
    <t>Family:</t>
  </si>
  <si>
    <t>NPV Stepped Rate</t>
  </si>
  <si>
    <t>Arguments:</t>
  </si>
  <si>
    <t>NPVDate, DisAER, Finish, FromDates, AnnualRates, [PmtsPerYearOpt]</t>
  </si>
  <si>
    <t>Meaning:</t>
  </si>
  <si>
    <t>PVFStep, quick version</t>
  </si>
  <si>
    <t>Description:</t>
  </si>
  <si>
    <t>Quick version of PVFStep</t>
  </si>
  <si>
    <t>Discount Rate</t>
  </si>
  <si>
    <t>From</t>
  </si>
  <si>
    <t>Annual</t>
  </si>
  <si>
    <t>PmtsPerYear</t>
  </si>
  <si>
    <t>NPV Date</t>
  </si>
  <si>
    <t>AER</t>
  </si>
  <si>
    <t>Finish</t>
  </si>
  <si>
    <t>Dates</t>
  </si>
  <si>
    <t>Rates</t>
  </si>
  <si>
    <t>PVFStepQ Function</t>
  </si>
  <si>
    <t>Focus On: What The Function Is Doing</t>
  </si>
  <si>
    <t>Detailed Cash Flow</t>
  </si>
  <si>
    <t>NPV</t>
  </si>
  <si>
    <t>Base</t>
  </si>
  <si>
    <t>Total</t>
  </si>
  <si>
    <t>Longhand</t>
  </si>
  <si>
    <t>Years ...</t>
  </si>
  <si>
    <t>CashFlow</t>
  </si>
  <si>
    <t>An Example With Payments in Arrears:</t>
  </si>
  <si>
    <t>CashBasis</t>
  </si>
  <si>
    <r>
      <t xml:space="preserve">n </t>
    </r>
    <r>
      <rPr>
        <sz val="8"/>
        <rFont val="Verdana"/>
        <family val="2"/>
      </rPr>
      <t xml:space="preserve"> Note that PVFStepQ CANNOT handle partial starting or end periods, eg in this example if you were to set the first Fromdate to 1 Feb 02 or Finish to 1 Dec 03.</t>
    </r>
  </si>
  <si>
    <t xml:space="preserve">        That's  because the function uses standard annuity arithmetic and, in not requiring any information, about payment frequency (it doesn't need a DayCount or Periods)</t>
  </si>
  <si>
    <t xml:space="preserve">        it does not use this information.</t>
  </si>
  <si>
    <t xml:space="preserve">        The adjustment it makes for Payments Per Year is only correct when the the start and end dates are on payment dates.</t>
  </si>
  <si>
    <t xml:space="preserve">        Therefore, always make sure the start and end dates are ON a payment date.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</si>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</sst>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0.00%\ _);\(0.00%\ \);"/>
    <numFmt numFmtId="166" formatCode="_(\ ###0.00_);\(###0.00\);"/>
    <numFmt numFmtId="167" formatCode="_(d/mm/yy_);;"/>
    <numFmt numFmtId="168" formatCode="_(\ #,##0\ &quot;months&quot;_);\(#,##0\ &quot;months&quot;\);"/>
    <numFmt numFmtId="169" formatCode="_(\ ##,##0_);\(#,##0\);"/>
    <numFmt numFmtId="170" formatCode="_(\ ###0.0000_);\(###0.000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  <font>
      <sz val="11"/>
      <color indexed="51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166" fontId="1" fillId="3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66" fontId="1" fillId="3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166" fontId="1" fillId="4" borderId="3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170" fontId="1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21</xdr:row>
      <xdr:rowOff>76200</xdr:rowOff>
    </xdr:from>
    <xdr:to>
      <xdr:col>5</xdr:col>
      <xdr:colOff>85725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28700" y="3771900"/>
          <a:ext cx="1971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38</xdr:row>
      <xdr:rowOff>66675</xdr:rowOff>
    </xdr:from>
    <xdr:to>
      <xdr:col>4</xdr:col>
      <xdr:colOff>523875</xdr:colOff>
      <xdr:row>39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09675" y="6067425"/>
          <a:ext cx="1485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4" customWidth="1"/>
    <col min="2" max="2" width="2.8515625" style="54" customWidth="1"/>
    <col min="3" max="3" width="13.140625" style="54" customWidth="1"/>
    <col min="4" max="4" width="11.8515625" style="54" customWidth="1"/>
    <col min="5" max="5" width="11.140625" style="54" customWidth="1"/>
    <col min="6" max="6" width="17.28125" style="54" customWidth="1"/>
    <col min="7" max="7" width="11.28125" style="54" customWidth="1"/>
    <col min="8" max="8" width="10.7109375" style="54" customWidth="1"/>
    <col min="9" max="9" width="10.28125" style="54" customWidth="1"/>
    <col min="10" max="10" width="10.140625" style="54" customWidth="1"/>
    <col min="11" max="11" width="11.140625" style="54" customWidth="1"/>
    <col min="12" max="12" width="11.421875" style="54" customWidth="1"/>
    <col min="13" max="13" width="11.8515625" style="54" customWidth="1"/>
    <col min="14" max="14" width="9.140625" style="55" customWidth="1"/>
    <col min="15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</row>
    <row r="4" spans="1:15" ht="10.5">
      <c r="A4" s="1"/>
      <c r="B4" s="1"/>
      <c r="C4" s="10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4"/>
    </row>
    <row r="5" spans="1:15" ht="10.5">
      <c r="A5" s="1"/>
      <c r="B5" s="1"/>
      <c r="C5" s="10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4"/>
    </row>
    <row r="6" spans="1:15" ht="10.5">
      <c r="A6" s="1"/>
      <c r="B6" s="1"/>
      <c r="C6" s="10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4"/>
    </row>
    <row r="7" spans="1:15" ht="10.5">
      <c r="A7" s="1"/>
      <c r="B7" s="1"/>
      <c r="C7" s="10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4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4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3"/>
      <c r="O9" s="4"/>
    </row>
    <row r="10" spans="1:15" ht="10.5">
      <c r="A10" s="1"/>
      <c r="B10" s="1"/>
      <c r="C10" s="10"/>
      <c r="D10" s="2"/>
      <c r="E10" s="1"/>
      <c r="F10" s="1"/>
      <c r="G10" s="1"/>
      <c r="H10" s="1"/>
      <c r="I10" s="1"/>
      <c r="J10" s="1"/>
      <c r="K10" s="1"/>
      <c r="L10" s="1"/>
      <c r="M10" s="1"/>
      <c r="N10" s="3"/>
      <c r="O10" s="4"/>
    </row>
    <row r="11" spans="1:15" ht="10.5">
      <c r="A11" s="1"/>
      <c r="B11" s="1"/>
      <c r="C11" s="1"/>
      <c r="D11" s="3"/>
      <c r="E11" s="3"/>
      <c r="F11" s="4"/>
      <c r="G11" s="4"/>
      <c r="H11" s="3"/>
      <c r="I11" s="3"/>
      <c r="J11" s="3"/>
      <c r="K11" s="3"/>
      <c r="L11" s="1"/>
      <c r="M11" s="1"/>
      <c r="N11" s="3"/>
      <c r="O11" s="4"/>
    </row>
    <row r="12" spans="1:15" ht="10.5">
      <c r="A12" s="1"/>
      <c r="B12" s="1"/>
      <c r="C12" s="3"/>
      <c r="D12" s="13" t="s">
        <v>11</v>
      </c>
      <c r="E12" s="3"/>
      <c r="F12" s="14" t="s">
        <v>12</v>
      </c>
      <c r="G12" s="3" t="s">
        <v>13</v>
      </c>
      <c r="H12" s="3" t="s">
        <v>14</v>
      </c>
      <c r="I12" s="3"/>
      <c r="J12" s="3"/>
      <c r="K12" s="3"/>
      <c r="L12" s="1"/>
      <c r="M12" s="1"/>
      <c r="N12" s="3"/>
      <c r="O12" s="4"/>
    </row>
    <row r="13" spans="1:15" ht="10.5">
      <c r="A13" s="1"/>
      <c r="B13" s="1"/>
      <c r="C13" s="15" t="s">
        <v>15</v>
      </c>
      <c r="D13" s="16" t="s">
        <v>16</v>
      </c>
      <c r="E13" s="15" t="s">
        <v>17</v>
      </c>
      <c r="F13" s="15" t="s">
        <v>18</v>
      </c>
      <c r="G13" s="15" t="s">
        <v>19</v>
      </c>
      <c r="H13" s="15"/>
      <c r="I13" s="3"/>
      <c r="J13" s="3"/>
      <c r="K13" s="3"/>
      <c r="L13" s="1"/>
      <c r="M13" s="1"/>
      <c r="N13" s="3"/>
      <c r="O13" s="4"/>
    </row>
    <row r="14" spans="1:15" ht="10.5">
      <c r="A14" s="1"/>
      <c r="B14" s="17"/>
      <c r="C14" s="18">
        <v>36892</v>
      </c>
      <c r="D14" s="19">
        <v>0.1</v>
      </c>
      <c r="E14" s="20">
        <v>37987</v>
      </c>
      <c r="F14" s="18">
        <v>37257</v>
      </c>
      <c r="G14" s="21">
        <v>100</v>
      </c>
      <c r="H14" s="21">
        <v>4</v>
      </c>
      <c r="I14" s="22" t="str">
        <f>_XLL.DESCRIBEPMTSPERYEAR()</f>
        <v>1 payments per year  in arrear</v>
      </c>
      <c r="J14" s="3"/>
      <c r="K14" s="3"/>
      <c r="L14" s="3"/>
      <c r="M14" s="3"/>
      <c r="N14" s="3"/>
      <c r="O14" s="4"/>
    </row>
    <row r="15" spans="1:15" ht="10.5">
      <c r="A15" s="1"/>
      <c r="B15" s="1"/>
      <c r="C15" s="23"/>
      <c r="D15" s="24"/>
      <c r="E15" s="25"/>
      <c r="F15" s="18">
        <v>37622</v>
      </c>
      <c r="G15" s="21">
        <f>G14+100</f>
        <v>200</v>
      </c>
      <c r="H15" s="26"/>
      <c r="I15" s="3"/>
      <c r="J15" s="3"/>
      <c r="K15" s="3"/>
      <c r="L15" s="3"/>
      <c r="M15" s="3"/>
      <c r="N15" s="3"/>
      <c r="O15" s="4"/>
    </row>
    <row r="16" spans="1:15" ht="10.5">
      <c r="A16" s="1"/>
      <c r="B16" s="1"/>
      <c r="C16" s="1"/>
      <c r="D16" s="3"/>
      <c r="E16" s="27"/>
      <c r="F16" s="18">
        <f>_XLL.DPM(F15,12)</f>
        <v>37987</v>
      </c>
      <c r="G16" s="21">
        <f>G15+100</f>
        <v>300</v>
      </c>
      <c r="H16" s="28"/>
      <c r="I16" s="3"/>
      <c r="J16" s="3"/>
      <c r="K16" s="3"/>
      <c r="L16" s="3"/>
      <c r="M16" s="3"/>
      <c r="N16" s="3"/>
      <c r="O16" s="4"/>
    </row>
    <row r="17" spans="1:15" ht="10.5">
      <c r="A17" s="1"/>
      <c r="B17" s="1"/>
      <c r="C17" s="1"/>
      <c r="D17" s="3"/>
      <c r="E17" s="27"/>
      <c r="F17" s="18">
        <f>_XLL.DPM(F16,12)</f>
        <v>38353</v>
      </c>
      <c r="G17" s="21">
        <f>G16+100</f>
        <v>400</v>
      </c>
      <c r="H17" s="28"/>
      <c r="I17" s="3"/>
      <c r="J17" s="3"/>
      <c r="K17" s="3"/>
      <c r="L17" s="3"/>
      <c r="M17" s="3"/>
      <c r="N17" s="3"/>
      <c r="O17" s="4"/>
    </row>
    <row r="18" spans="1:15" ht="10.5">
      <c r="A18" s="1"/>
      <c r="B18" s="1"/>
      <c r="C18" s="1"/>
      <c r="D18" s="3"/>
      <c r="E18" s="3"/>
      <c r="F18" s="24"/>
      <c r="G18" s="24"/>
      <c r="H18" s="3"/>
      <c r="I18" s="3"/>
      <c r="J18" s="3"/>
      <c r="K18" s="3"/>
      <c r="L18" s="3"/>
      <c r="M18" s="3"/>
      <c r="N18" s="3"/>
      <c r="O18" s="4"/>
    </row>
    <row r="19" spans="1:15" ht="10.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0.5">
      <c r="A20" s="1"/>
      <c r="B20" s="1"/>
      <c r="C20" s="1"/>
      <c r="D20" s="3"/>
      <c r="E20" s="3"/>
      <c r="F20" s="29" t="s">
        <v>20</v>
      </c>
      <c r="G20" s="3"/>
      <c r="H20" s="3"/>
      <c r="I20" s="3"/>
      <c r="J20" s="3"/>
      <c r="K20" s="3"/>
      <c r="L20" s="3"/>
      <c r="M20" s="3"/>
      <c r="N20" s="3"/>
      <c r="O20" s="4"/>
    </row>
    <row r="21" spans="1:15" ht="21.75" customHeight="1">
      <c r="A21" s="1"/>
      <c r="B21" s="1"/>
      <c r="C21" s="1"/>
      <c r="D21" s="3"/>
      <c r="E21" s="27"/>
      <c r="F21" s="30">
        <f>_XLL.PVFSTEPQ($C$14,$D$14,$E$14,$F$14:$F$17,$G$14:$G$17,H14)</f>
        <v>247.2909149377435</v>
      </c>
      <c r="G21" s="31"/>
      <c r="H21" s="1"/>
      <c r="I21" s="1"/>
      <c r="J21" s="1"/>
      <c r="K21" s="1"/>
      <c r="L21" s="1"/>
      <c r="M21" s="3"/>
      <c r="N21" s="3"/>
      <c r="O21" s="4"/>
    </row>
    <row r="22" spans="1:15" ht="10.5">
      <c r="A22" s="1"/>
      <c r="B22" s="1"/>
      <c r="C22" s="1"/>
      <c r="D22" s="3"/>
      <c r="E22" s="3"/>
      <c r="F22" s="24"/>
      <c r="G22" s="3"/>
      <c r="H22" s="3"/>
      <c r="I22" s="3"/>
      <c r="J22" s="3"/>
      <c r="K22" s="3"/>
      <c r="L22" s="3"/>
      <c r="M22" s="3"/>
      <c r="N22" s="3"/>
      <c r="O22" s="4"/>
    </row>
    <row r="23" spans="1:15" ht="10.5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5" ht="10.5">
      <c r="A24" s="1"/>
      <c r="B24" s="1"/>
      <c r="C24" s="32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10.5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15" ht="10.5">
      <c r="A26" s="1"/>
      <c r="B26" s="1"/>
      <c r="C26" s="1"/>
      <c r="D26" s="2" t="s">
        <v>22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10.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5" s="37" customFormat="1" ht="10.5">
      <c r="A28" s="33"/>
      <c r="B28" s="33"/>
      <c r="C28" s="15" t="s">
        <v>23</v>
      </c>
      <c r="D28" s="15" t="s">
        <v>24</v>
      </c>
      <c r="E28" s="34">
        <f>F14</f>
        <v>37257</v>
      </c>
      <c r="F28" s="34">
        <v>37347</v>
      </c>
      <c r="G28" s="34">
        <f>_XLL.DPM(F28,$D$29)</f>
        <v>37438</v>
      </c>
      <c r="H28" s="34">
        <f>_XLL.DPM(G28,$D$29)</f>
        <v>37530</v>
      </c>
      <c r="I28" s="34">
        <f>_XLL.DPM(H28,$D$29)</f>
        <v>37622</v>
      </c>
      <c r="J28" s="34">
        <f>_XLL.DPM(I28,$D$29)</f>
        <v>37712</v>
      </c>
      <c r="K28" s="34">
        <f>_XLL.DPM(J28,$D$29)</f>
        <v>37803</v>
      </c>
      <c r="L28" s="34">
        <f>_XLL.DPM(K28,$D$29)</f>
        <v>37895</v>
      </c>
      <c r="M28" s="34">
        <f>_XLL.DPM(L28,$D$29)</f>
        <v>37987</v>
      </c>
      <c r="N28" s="35" t="s">
        <v>25</v>
      </c>
      <c r="O28" s="36"/>
    </row>
    <row r="29" spans="1:15" ht="13.5" customHeight="1">
      <c r="A29" s="1"/>
      <c r="B29" s="17"/>
      <c r="C29" s="38">
        <f>_XLL.PVT($C$14,$D$14,E28:L28,E29:L29)</f>
        <v>247.29091493774354</v>
      </c>
      <c r="D29" s="39">
        <v>3</v>
      </c>
      <c r="E29" s="40">
        <f>_XLL.FSTEP(E28,F28,$E$14,$F$14:$F$17,$G$14:$G$17,,4,1)</f>
        <v>25</v>
      </c>
      <c r="F29" s="40">
        <f>_XLL.FSTEP(F28,G28,$E$14,$F$14:$F$17,$G$14:$G$17,,4,1)</f>
        <v>25</v>
      </c>
      <c r="G29" s="40">
        <f>_XLL.FSTEP(G28,H28,$E$14,$F$14:$F$17,$G$14:$G$17,,4,1)</f>
        <v>25</v>
      </c>
      <c r="H29" s="40">
        <f>_XLL.FSTEP(H28,I28,$E$14,$F$14:$F$17,$G$14:$G$17,,4,1)</f>
        <v>25</v>
      </c>
      <c r="I29" s="40">
        <f>_XLL.FSTEP(I28,J28,$E$14,$F$14:$F$17,$G$14:$G$17,,4,1)</f>
        <v>50</v>
      </c>
      <c r="J29" s="40">
        <f>_XLL.FSTEP(J28,K28,$E$14,$F$14:$F$17,$G$14:$G$17,,4,1)</f>
        <v>50</v>
      </c>
      <c r="K29" s="40">
        <f>_XLL.FSTEP(K28,L28,$E$14,$F$14:$F$17,$G$14:$G$17,,4,1)</f>
        <v>50</v>
      </c>
      <c r="L29" s="40">
        <f>_XLL.FSTEP(L28,M28,$E$14,$F$14:$F$17,$G$14:$G$17,,4,1)</f>
        <v>50</v>
      </c>
      <c r="M29" s="40">
        <f>_XLL.FSTEP(M28,N28,$E$14,$F$14:$F$17,$G$14:$G$17,,4,1)</f>
        <v>0</v>
      </c>
      <c r="N29" s="41">
        <f>SUM(E29:L29)</f>
        <v>300</v>
      </c>
      <c r="O29" s="4"/>
    </row>
    <row r="30" spans="1:15" ht="10.5">
      <c r="A30" s="1"/>
      <c r="B30" s="1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3"/>
      <c r="N30" s="3"/>
      <c r="O30" s="4"/>
    </row>
    <row r="31" spans="1:15" ht="10.5">
      <c r="A31" s="1"/>
      <c r="B31" s="1"/>
      <c r="C31" s="42" t="s">
        <v>26</v>
      </c>
      <c r="D31" s="3" t="s">
        <v>27</v>
      </c>
      <c r="E31" s="43">
        <f>_XLL.DIFFY($C$14,E28)</f>
        <v>1</v>
      </c>
      <c r="F31" s="43">
        <f>_XLL.DIFFY($C$14,F28)</f>
        <v>1.25</v>
      </c>
      <c r="G31" s="43">
        <f>_XLL.DIFFY($C$14,G28)</f>
        <v>1.5</v>
      </c>
      <c r="H31" s="43">
        <f>_XLL.DIFFY($C$14,H28)</f>
        <v>1.75</v>
      </c>
      <c r="I31" s="43">
        <f>_XLL.DIFFY($C$14,I28)</f>
        <v>2</v>
      </c>
      <c r="J31" s="43">
        <f>_XLL.DIFFY($C$14,J28)</f>
        <v>2.25</v>
      </c>
      <c r="K31" s="43">
        <f>_XLL.DIFFY($C$14,K28)</f>
        <v>2.5</v>
      </c>
      <c r="L31" s="43">
        <f>_XLL.DIFFY($C$14,L28)</f>
        <v>2.75</v>
      </c>
      <c r="M31" s="1"/>
      <c r="N31" s="3"/>
      <c r="O31" s="4"/>
    </row>
    <row r="32" spans="1:15" ht="10.5">
      <c r="A32" s="1"/>
      <c r="B32" s="1"/>
      <c r="C32" s="1" t="s">
        <v>28</v>
      </c>
      <c r="D32" s="15"/>
      <c r="E32" s="44">
        <v>25</v>
      </c>
      <c r="F32" s="44">
        <v>25</v>
      </c>
      <c r="G32" s="44">
        <v>25</v>
      </c>
      <c r="H32" s="44">
        <v>25</v>
      </c>
      <c r="I32" s="44">
        <v>50</v>
      </c>
      <c r="J32" s="44">
        <v>50</v>
      </c>
      <c r="K32" s="44">
        <v>50</v>
      </c>
      <c r="L32" s="44">
        <v>50</v>
      </c>
      <c r="M32" s="44">
        <v>0</v>
      </c>
      <c r="N32" s="3"/>
      <c r="O32" s="4"/>
    </row>
    <row r="33" spans="1:15" ht="10.5">
      <c r="A33" s="1"/>
      <c r="B33" s="1"/>
      <c r="C33" s="45" t="s">
        <v>23</v>
      </c>
      <c r="D33" s="46">
        <f>SUM(E33:M33)</f>
        <v>247.29091493774357</v>
      </c>
      <c r="E33" s="47">
        <f aca="true" t="shared" si="0" ref="E33:M33">E32/(1+$D$14)^E31</f>
        <v>22.727272727272727</v>
      </c>
      <c r="F33" s="43">
        <f t="shared" si="0"/>
        <v>22.192138401734326</v>
      </c>
      <c r="G33" s="43">
        <f t="shared" si="0"/>
        <v>21.669604301036184</v>
      </c>
      <c r="H33" s="43">
        <f t="shared" si="0"/>
        <v>21.159373741414154</v>
      </c>
      <c r="I33" s="43">
        <f t="shared" si="0"/>
        <v>41.32231404958677</v>
      </c>
      <c r="J33" s="43">
        <f t="shared" si="0"/>
        <v>40.349342548607865</v>
      </c>
      <c r="K33" s="43">
        <f t="shared" si="0"/>
        <v>39.39928054733852</v>
      </c>
      <c r="L33" s="43">
        <f t="shared" si="0"/>
        <v>38.471588620753</v>
      </c>
      <c r="M33" s="43">
        <f t="shared" si="0"/>
        <v>0</v>
      </c>
      <c r="N33" s="3"/>
      <c r="O33" s="4"/>
    </row>
    <row r="34" spans="1:15" ht="10.5">
      <c r="A34" s="1"/>
      <c r="B34" s="1"/>
      <c r="C34" s="1"/>
      <c r="D34" s="24"/>
      <c r="E34" s="3"/>
      <c r="F34" s="3"/>
      <c r="G34" s="3"/>
      <c r="H34" s="3"/>
      <c r="I34" s="3"/>
      <c r="J34" s="3"/>
      <c r="K34" s="3"/>
      <c r="L34" s="3"/>
      <c r="M34" s="1"/>
      <c r="N34" s="3"/>
      <c r="O34" s="4"/>
    </row>
    <row r="35" spans="1:15" ht="10.5">
      <c r="A35" s="1"/>
      <c r="B35" s="1"/>
      <c r="C35" s="6" t="s">
        <v>29</v>
      </c>
      <c r="D35" s="1"/>
      <c r="E35" s="3"/>
      <c r="F35" s="3"/>
      <c r="G35" s="3"/>
      <c r="H35" s="3"/>
      <c r="I35" s="3"/>
      <c r="J35" s="3"/>
      <c r="K35" s="3"/>
      <c r="L35" s="3"/>
      <c r="M35" s="1"/>
      <c r="N35" s="3"/>
      <c r="O35" s="4"/>
    </row>
    <row r="36" spans="1:15" ht="10.5">
      <c r="A36" s="1"/>
      <c r="B36" s="1"/>
      <c r="C36" s="1"/>
      <c r="D36" s="1"/>
      <c r="E36" s="35"/>
      <c r="F36" s="3"/>
      <c r="G36" s="3"/>
      <c r="H36" s="3"/>
      <c r="I36" s="3"/>
      <c r="J36" s="3"/>
      <c r="K36" s="35"/>
      <c r="L36" s="35"/>
      <c r="M36" s="1"/>
      <c r="N36" s="3"/>
      <c r="O36" s="4"/>
    </row>
    <row r="37" spans="1:15" ht="10.5">
      <c r="A37" s="1"/>
      <c r="B37" s="1"/>
      <c r="C37" s="15" t="s">
        <v>23</v>
      </c>
      <c r="D37" s="15" t="s">
        <v>24</v>
      </c>
      <c r="E37" s="34">
        <v>37347</v>
      </c>
      <c r="F37" s="34">
        <f>_XLL.DPM(E37,3)</f>
        <v>37438</v>
      </c>
      <c r="G37" s="34">
        <f>_XLL.DPM(F37,3)</f>
        <v>37530</v>
      </c>
      <c r="H37" s="34">
        <f>_XLL.DPM(G37,3)</f>
        <v>37622</v>
      </c>
      <c r="I37" s="34">
        <f>_XLL.DPM(H37,3)</f>
        <v>37712</v>
      </c>
      <c r="J37" s="34">
        <f>_XLL.DPM(I37,3)</f>
        <v>37803</v>
      </c>
      <c r="K37" s="34">
        <f>_XLL.DPM(J37,3)</f>
        <v>37895</v>
      </c>
      <c r="L37" s="34">
        <f>_XLL.DPM(K37,3)</f>
        <v>37987</v>
      </c>
      <c r="M37" s="34">
        <v>38078</v>
      </c>
      <c r="N37" s="35"/>
      <c r="O37" s="4"/>
    </row>
    <row r="38" spans="1:15" ht="10.5">
      <c r="A38" s="1"/>
      <c r="B38" s="17"/>
      <c r="C38" s="38">
        <f>_XLL.PVT($C$14,$D$14,E37:L37,E38:L38)</f>
        <v>241.46822523075633</v>
      </c>
      <c r="D38" s="39">
        <v>3</v>
      </c>
      <c r="E38" s="40">
        <f>_XLL.FSTEP(E37,F37,$E$14,$F$14:$F$17,$G$14:$G$17,,$D$41,1)</f>
        <v>25</v>
      </c>
      <c r="F38" s="40">
        <f>_XLL.FSTEP(F37,G37,$E$14,$F$14:$F$17,$G$14:$G$17,,$D$41,1)</f>
        <v>25</v>
      </c>
      <c r="G38" s="40">
        <f>_XLL.FSTEP(G37,H37,$E$14,$F$14:$F$17,$G$14:$G$17,,$D$41,1)</f>
        <v>25</v>
      </c>
      <c r="H38" s="40">
        <f>_XLL.FSTEP(H37,I37,$E$14,$F$14:$F$17,$G$14:$G$17,,$D$41,1)</f>
        <v>25</v>
      </c>
      <c r="I38" s="40">
        <f>_XLL.FSTEP(I37,J37,$E$14,$F$14:$F$17,$G$14:$G$17,,$D$41,1)</f>
        <v>50</v>
      </c>
      <c r="J38" s="40">
        <f>_XLL.FSTEP(J37,K37,$E$14,$F$14:$F$17,$G$14:$G$17,,$D$41,1)</f>
        <v>50</v>
      </c>
      <c r="K38" s="40">
        <f>_XLL.FSTEP(K37,L37,$E$14,$F$14:$F$17,$G$14:$G$17,,$D$41,1)</f>
        <v>50</v>
      </c>
      <c r="L38" s="40">
        <f>_XLL.FSTEP(L37,M37,$E$14,$F$14:$F$17,$G$14:$G$17,,$D$41,1)</f>
        <v>50</v>
      </c>
      <c r="M38" s="40">
        <f>_XLL.FSTEP(M37,N37,$E$14,$F$14:$F$17,$G$14:$G$17,,$D$41,1)</f>
        <v>0</v>
      </c>
      <c r="N38" s="41">
        <f>SUM(E38:L38)</f>
        <v>300</v>
      </c>
      <c r="O38" s="4"/>
    </row>
    <row r="39" spans="1:15" ht="10.5">
      <c r="A39" s="1"/>
      <c r="B39" s="1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3"/>
      <c r="O39" s="4"/>
    </row>
    <row r="40" spans="1:15" ht="10.5">
      <c r="A40" s="1"/>
      <c r="B40" s="1"/>
      <c r="C40" s="1"/>
      <c r="D40" s="15" t="s">
        <v>30</v>
      </c>
      <c r="E40" s="3"/>
      <c r="F40" s="29" t="s">
        <v>0</v>
      </c>
      <c r="G40" s="3"/>
      <c r="H40" s="3"/>
      <c r="I40" s="3"/>
      <c r="J40" s="3"/>
      <c r="K40" s="3"/>
      <c r="L40" s="3"/>
      <c r="M40" s="1"/>
      <c r="N40" s="3"/>
      <c r="O40" s="4"/>
    </row>
    <row r="41" spans="1:15" ht="10.5">
      <c r="A41" s="1"/>
      <c r="B41" s="1"/>
      <c r="C41" s="17"/>
      <c r="D41" s="21">
        <v>-4</v>
      </c>
      <c r="E41" s="48"/>
      <c r="F41" s="38">
        <f>_XLL.PVFSTEPQ($C$14,$D$14,$E$14,$F$14:$F$17,$G$14:$G$17,D41)</f>
        <v>241.46822523075662</v>
      </c>
      <c r="G41" s="49"/>
      <c r="H41" s="1"/>
      <c r="I41" s="1"/>
      <c r="J41" s="1"/>
      <c r="K41" s="1"/>
      <c r="L41" s="1"/>
      <c r="M41" s="1"/>
      <c r="N41" s="3"/>
      <c r="O41" s="4"/>
    </row>
    <row r="42" spans="1:15" ht="10.5">
      <c r="A42" s="1"/>
      <c r="B42" s="1"/>
      <c r="C42" s="1"/>
      <c r="D42" s="23"/>
      <c r="E42" s="1"/>
      <c r="F42" s="50"/>
      <c r="G42" s="1"/>
      <c r="H42" s="1"/>
      <c r="I42" s="1"/>
      <c r="J42" s="1"/>
      <c r="K42" s="1"/>
      <c r="L42" s="1"/>
      <c r="M42" s="1"/>
      <c r="N42" s="3"/>
      <c r="O42" s="4"/>
    </row>
    <row r="43" spans="1:15" ht="14.25">
      <c r="A43" s="1"/>
      <c r="B43" s="1"/>
      <c r="C43" s="51" t="s">
        <v>31</v>
      </c>
      <c r="D43" s="1"/>
      <c r="E43" s="1"/>
      <c r="F43" s="52"/>
      <c r="G43" s="1"/>
      <c r="H43" s="1"/>
      <c r="I43" s="1"/>
      <c r="J43" s="1"/>
      <c r="K43" s="1"/>
      <c r="L43" s="1"/>
      <c r="M43" s="1"/>
      <c r="N43" s="3"/>
      <c r="O43" s="4"/>
    </row>
    <row r="44" spans="1:15" ht="10.5">
      <c r="A44" s="1"/>
      <c r="B44" s="1"/>
      <c r="C44" s="53" t="s">
        <v>32</v>
      </c>
      <c r="D44" s="1"/>
      <c r="E44" s="1"/>
      <c r="F44" s="52"/>
      <c r="G44" s="1"/>
      <c r="H44" s="1"/>
      <c r="I44" s="1"/>
      <c r="J44" s="1"/>
      <c r="K44" s="1"/>
      <c r="L44" s="1"/>
      <c r="M44" s="1"/>
      <c r="N44" s="3"/>
      <c r="O44" s="4"/>
    </row>
    <row r="45" spans="1:15" ht="10.5">
      <c r="A45" s="1"/>
      <c r="B45" s="1"/>
      <c r="C45" s="53" t="s">
        <v>33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4"/>
    </row>
    <row r="46" spans="1:15" ht="10.5">
      <c r="A46" s="1"/>
      <c r="B46" s="1"/>
      <c r="C46" s="53" t="s">
        <v>34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4"/>
    </row>
    <row r="47" spans="1:15" ht="10.5">
      <c r="A47" s="1"/>
      <c r="B47" s="1"/>
      <c r="C47" s="53" t="s">
        <v>35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4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4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4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4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4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4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4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4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4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4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4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4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4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4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4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4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4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4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4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4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4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4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4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4" t="s">
        <v>36</v>
      </c>
    </row>
    <row r="80" ht="10.5">
      <c r="O80" s="5" t="s">
        <v>36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2013-03-26T10:58:11Z</dcterms:created>
  <dcterms:modified xsi:type="dcterms:W3CDTF">2013-03-26T10:58:11Z</dcterms:modified>
  <cp:category/>
  <cp:version/>
  <cp:contentType/>
  <cp:contentStatus/>
</cp:coreProperties>
</file>