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IRRTIC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<sst xmlns="http://schemas.openxmlformats.org/spreadsheetml/2006/main" count="46" uniqueCount="28">
  <si>
    <t>IRRTIC</t>
  </si>
  <si>
    <t>Category:</t>
  </si>
  <si>
    <t>Discounted Cash Flow</t>
  </si>
  <si>
    <t>Family:</t>
  </si>
  <si>
    <t>DCF Specific Times</t>
  </si>
  <si>
    <t>Arguments:</t>
  </si>
  <si>
    <t>Dates, Cashflows, [IRRMinOpt], [IRRMaxOpt], [IRRAccOpt], [DayCountDisc], [PrdsDisc], [InvDate], [InvAmt], [CapRateAER], [StartDCF], [FinishDCF], [CapOption], [PVTOptions]</t>
  </si>
  <si>
    <t>Meaning:</t>
  </si>
  <si>
    <t>Internal Rate of Return of cashflows at specific times</t>
  </si>
  <si>
    <t>Description:</t>
  </si>
  <si>
    <t>Internal Rate of Return of cashflows at specific times, with Investment and Capitalisation</t>
  </si>
  <si>
    <t>InvestDate</t>
  </si>
  <si>
    <t>InvestAmt</t>
  </si>
  <si>
    <t>Dates</t>
  </si>
  <si>
    <t>CashFlows</t>
  </si>
  <si>
    <t>What The Function Is Doing</t>
  </si>
  <si>
    <t xml:space="preserve"> (IRRT)</t>
  </si>
  <si>
    <t xml:space="preserve">or  </t>
  </si>
  <si>
    <t xml:space="preserve"> (XIRR)</t>
  </si>
  <si>
    <t>Notice that the answer was not 10% because of the chosen daycount (and XIRR's default) of ACT/365</t>
  </si>
  <si>
    <t>Changing to another daycount such as the BF default, Decimal Year, gives exactly 10%...</t>
  </si>
  <si>
    <t>Example 2: Quarterly in advance</t>
  </si>
  <si>
    <t>Qtrly Rate</t>
  </si>
  <si>
    <t>Example 3: Averaging the last 2 cashflows at specific Cap Rate</t>
  </si>
  <si>
    <t>CapOption</t>
  </si>
  <si>
    <t>Cap Rate</t>
  </si>
  <si>
    <t xml:space="preserve"> AER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</si>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</sst>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d\ mmm\ yy_);;"/>
    <numFmt numFmtId="165" formatCode="_(\ ##,##0_);\(#,##0\);"/>
    <numFmt numFmtId="166" formatCode="_(\ 0.0000%\ _);\(0.0000%\ \);"/>
    <numFmt numFmtId="167" formatCode="_(\ ###0.00_);\(###0.00\);"/>
    <numFmt numFmtId="168" formatCode="_(\ 0.00%\ _);\(0.00%\ 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double">
        <color indexed="22"/>
      </bottom>
    </border>
    <border>
      <left>
        <color indexed="63"/>
      </left>
      <right>
        <color indexed="63"/>
      </right>
      <top style="double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165" fontId="1" fillId="2" borderId="3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166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1" fillId="4" borderId="3" xfId="0" applyNumberFormat="1" applyFont="1" applyFill="1" applyBorder="1" applyAlignment="1">
      <alignment horizontal="center"/>
    </xf>
    <xf numFmtId="0" fontId="1" fillId="0" borderId="4" xfId="0" applyFont="1" applyBorder="1" applyAlignment="1" quotePrefix="1">
      <alignment/>
    </xf>
    <xf numFmtId="165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65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right"/>
    </xf>
    <xf numFmtId="165" fontId="1" fillId="0" borderId="7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8" fontId="1" fillId="0" borderId="0" xfId="0" applyNumberFormat="1" applyFont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168" fontId="1" fillId="2" borderId="3" xfId="0" applyNumberFormat="1" applyFont="1" applyFill="1" applyBorder="1" applyAlignment="1">
      <alignment horizontal="center"/>
    </xf>
    <xf numFmtId="0" fontId="1" fillId="0" borderId="0" xfId="0" applyFont="1" applyBorder="1" applyAlignment="1" quotePrefix="1">
      <alignment/>
    </xf>
    <xf numFmtId="168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55" customWidth="1"/>
    <col min="2" max="2" width="2.8515625" style="55" customWidth="1"/>
    <col min="3" max="3" width="13.140625" style="55" customWidth="1"/>
    <col min="4" max="4" width="10.8515625" style="55" bestFit="1" customWidth="1"/>
    <col min="5" max="8" width="11.8515625" style="55" customWidth="1"/>
    <col min="9" max="9" width="14.7109375" style="55" customWidth="1"/>
    <col min="10" max="10" width="11.8515625" style="55" customWidth="1"/>
    <col min="11" max="11" width="12.28125" style="55" customWidth="1"/>
    <col min="12" max="12" width="12.28125" style="55" bestFit="1" customWidth="1"/>
    <col min="13" max="14" width="9.140625" style="55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3"/>
      <c r="G10" s="13"/>
      <c r="H10" s="13"/>
      <c r="I10" s="13"/>
      <c r="J10" s="1"/>
      <c r="K10" s="1"/>
      <c r="L10" s="1"/>
      <c r="M10" s="1"/>
      <c r="N10" s="1"/>
      <c r="O10" s="3"/>
    </row>
    <row r="11" spans="1:15" ht="10.5">
      <c r="A11" s="1"/>
      <c r="B11" s="1"/>
      <c r="C11" s="2" t="s">
        <v>11</v>
      </c>
      <c r="D11" s="14"/>
      <c r="E11" s="15">
        <v>36526</v>
      </c>
      <c r="F11" s="16"/>
      <c r="G11" s="13"/>
      <c r="H11" s="13"/>
      <c r="I11" s="13"/>
      <c r="J11" s="1"/>
      <c r="K11" s="1"/>
      <c r="L11" s="1"/>
      <c r="M11" s="1"/>
      <c r="N11" s="1"/>
      <c r="O11" s="3"/>
    </row>
    <row r="12" spans="1:15" ht="10.5">
      <c r="A12" s="1"/>
      <c r="B12" s="1"/>
      <c r="C12" s="2" t="s">
        <v>12</v>
      </c>
      <c r="D12" s="14"/>
      <c r="E12" s="17">
        <v>100</v>
      </c>
      <c r="F12" s="16"/>
      <c r="G12" s="13"/>
      <c r="H12" s="13"/>
      <c r="I12" s="13"/>
      <c r="J12" s="1"/>
      <c r="K12" s="1"/>
      <c r="L12" s="1"/>
      <c r="M12" s="1"/>
      <c r="N12" s="1"/>
      <c r="O12" s="3"/>
    </row>
    <row r="13" spans="1:15" ht="10.5">
      <c r="A13" s="1"/>
      <c r="B13" s="1"/>
      <c r="C13" s="9"/>
      <c r="D13" s="2"/>
      <c r="E13" s="18"/>
      <c r="F13" s="12"/>
      <c r="G13" s="12"/>
      <c r="H13" s="12"/>
      <c r="I13" s="13"/>
      <c r="J13" s="1"/>
      <c r="K13" s="1"/>
      <c r="L13" s="1"/>
      <c r="M13" s="1"/>
      <c r="N13" s="1"/>
      <c r="O13" s="3"/>
    </row>
    <row r="14" spans="1:15" ht="10.5">
      <c r="A14" s="1"/>
      <c r="B14" s="1"/>
      <c r="C14" s="1" t="s">
        <v>13</v>
      </c>
      <c r="D14" s="19"/>
      <c r="E14" s="15">
        <v>36526</v>
      </c>
      <c r="F14" s="15">
        <f>_XLL.DPY(E14,1)</f>
        <v>36892</v>
      </c>
      <c r="G14" s="15">
        <f>_XLL.DPY(F14,1)</f>
        <v>37257</v>
      </c>
      <c r="H14" s="15">
        <f>_XLL.DPY(G14,1)</f>
        <v>37622</v>
      </c>
      <c r="I14" s="16"/>
      <c r="J14" s="1"/>
      <c r="K14" s="12" t="s">
        <v>0</v>
      </c>
      <c r="L14" s="1"/>
      <c r="M14" s="1"/>
      <c r="N14" s="1"/>
      <c r="O14" s="3"/>
    </row>
    <row r="15" spans="1:15" ht="10.5">
      <c r="A15" s="1"/>
      <c r="B15" s="1"/>
      <c r="C15" s="20" t="s">
        <v>14</v>
      </c>
      <c r="D15" s="19"/>
      <c r="E15" s="17">
        <v>0</v>
      </c>
      <c r="F15" s="17">
        <v>10</v>
      </c>
      <c r="G15" s="17">
        <f>F15</f>
        <v>10</v>
      </c>
      <c r="H15" s="17">
        <f>G15</f>
        <v>10</v>
      </c>
      <c r="I15" s="16"/>
      <c r="J15" s="19"/>
      <c r="K15" s="21">
        <f>_XLL.IRRTIC(E14:H14,E15:H15,,,,3,,E11,E12)</f>
        <v>0.0999738975306035</v>
      </c>
      <c r="L15" s="22"/>
      <c r="M15" s="1"/>
      <c r="N15" s="1"/>
      <c r="O15" s="3"/>
    </row>
    <row r="16" spans="1:15" ht="10.5">
      <c r="A16" s="1"/>
      <c r="B16" s="1"/>
      <c r="C16" s="20"/>
      <c r="D16" s="1"/>
      <c r="E16" s="23"/>
      <c r="F16" s="23"/>
      <c r="G16" s="23"/>
      <c r="H16" s="23"/>
      <c r="I16" s="13"/>
      <c r="J16" s="1"/>
      <c r="K16" s="24"/>
      <c r="L16" s="1"/>
      <c r="M16" s="1"/>
      <c r="N16" s="1"/>
      <c r="O16" s="3"/>
    </row>
    <row r="17" spans="1:15" ht="10.5">
      <c r="A17" s="1"/>
      <c r="B17" s="1"/>
      <c r="C17" s="1"/>
      <c r="D17" s="1"/>
      <c r="E17" s="13"/>
      <c r="F17" s="25"/>
      <c r="G17" s="25"/>
      <c r="H17" s="25"/>
      <c r="I17" s="13"/>
      <c r="J17" s="1"/>
      <c r="K17" s="13"/>
      <c r="L17" s="1"/>
      <c r="M17" s="1"/>
      <c r="N17" s="1"/>
      <c r="O17" s="3"/>
    </row>
    <row r="18" spans="1:15" ht="10.5">
      <c r="A18" s="1"/>
      <c r="B18" s="1"/>
      <c r="C18" s="1"/>
      <c r="D18" s="1"/>
      <c r="E18" s="25"/>
      <c r="F18" s="25"/>
      <c r="G18" s="25"/>
      <c r="H18" s="25"/>
      <c r="I18" s="13"/>
      <c r="J18" s="1"/>
      <c r="K18" s="13"/>
      <c r="L18" s="1"/>
      <c r="M18" s="1"/>
      <c r="N18" s="1"/>
      <c r="O18" s="3"/>
    </row>
    <row r="19" spans="1:15" ht="10.5">
      <c r="A19" s="1"/>
      <c r="B19" s="1"/>
      <c r="C19" s="1"/>
      <c r="D19" s="1"/>
      <c r="E19" s="13"/>
      <c r="F19" s="13"/>
      <c r="G19" s="13"/>
      <c r="H19" s="13"/>
      <c r="I19" s="13"/>
      <c r="J19" s="1"/>
      <c r="K19" s="13"/>
      <c r="L19" s="1"/>
      <c r="M19" s="1"/>
      <c r="N19" s="1"/>
      <c r="O19" s="3"/>
    </row>
    <row r="20" spans="1:15" ht="10.5">
      <c r="A20" s="1"/>
      <c r="B20" s="1"/>
      <c r="C20" s="1" t="s">
        <v>15</v>
      </c>
      <c r="D20" s="1"/>
      <c r="E20" s="26">
        <f aca="true" t="shared" si="0" ref="E20:H21">E14</f>
        <v>36526</v>
      </c>
      <c r="F20" s="26">
        <f t="shared" si="0"/>
        <v>36892</v>
      </c>
      <c r="G20" s="26">
        <f t="shared" si="0"/>
        <v>37257</v>
      </c>
      <c r="H20" s="26">
        <f t="shared" si="0"/>
        <v>37622</v>
      </c>
      <c r="I20" s="27"/>
      <c r="J20" s="1"/>
      <c r="K20" s="12"/>
      <c r="L20" s="1"/>
      <c r="M20" s="1"/>
      <c r="N20" s="1"/>
      <c r="O20" s="3"/>
    </row>
    <row r="21" spans="1:15" ht="10.5">
      <c r="A21" s="1"/>
      <c r="B21" s="1"/>
      <c r="C21" s="1"/>
      <c r="D21" s="1"/>
      <c r="E21" s="28">
        <f t="shared" si="0"/>
        <v>0</v>
      </c>
      <c r="F21" s="28">
        <f t="shared" si="0"/>
        <v>10</v>
      </c>
      <c r="G21" s="28">
        <f t="shared" si="0"/>
        <v>10</v>
      </c>
      <c r="H21" s="28">
        <f t="shared" si="0"/>
        <v>10</v>
      </c>
      <c r="I21" s="1"/>
      <c r="J21" s="19"/>
      <c r="K21" s="29">
        <f>_XLL.IRRT($E$20:$H$20,$E$23:$H$23,,,,3)</f>
        <v>0.09997389753048395</v>
      </c>
      <c r="L21" s="30" t="s">
        <v>16</v>
      </c>
      <c r="M21" s="1"/>
      <c r="N21" s="1"/>
      <c r="O21" s="3"/>
    </row>
    <row r="22" spans="1:15" ht="10.5">
      <c r="A22" s="1"/>
      <c r="B22" s="1"/>
      <c r="C22" s="1"/>
      <c r="D22" s="1"/>
      <c r="E22" s="31">
        <f>-E12</f>
        <v>-100</v>
      </c>
      <c r="F22" s="12"/>
      <c r="G22" s="12"/>
      <c r="H22" s="31">
        <f>H21/K15</f>
        <v>100.02610928456451</v>
      </c>
      <c r="I22" s="1"/>
      <c r="J22" s="32" t="s">
        <v>17</v>
      </c>
      <c r="K22" s="29">
        <f>XIRR(E23:H23,E20:H20)</f>
        <v>0.09997389912605287</v>
      </c>
      <c r="L22" s="30" t="s">
        <v>18</v>
      </c>
      <c r="M22" s="1"/>
      <c r="N22" s="1"/>
      <c r="O22" s="3"/>
    </row>
    <row r="23" spans="1:15" ht="11.25" thickBot="1">
      <c r="A23" s="1"/>
      <c r="B23" s="1"/>
      <c r="C23" s="1"/>
      <c r="D23" s="1"/>
      <c r="E23" s="33">
        <f>SUM(E21:E22)</f>
        <v>-100</v>
      </c>
      <c r="F23" s="33">
        <f>SUM(F21:F22)</f>
        <v>10</v>
      </c>
      <c r="G23" s="33">
        <f>SUM(G21:G22)</f>
        <v>10</v>
      </c>
      <c r="H23" s="33">
        <f>SUM(H21:H22)</f>
        <v>110.02610928456451</v>
      </c>
      <c r="I23" s="1"/>
      <c r="J23" s="1"/>
      <c r="K23" s="24"/>
      <c r="L23" s="1"/>
      <c r="M23" s="1"/>
      <c r="N23" s="1"/>
      <c r="O23" s="3"/>
    </row>
    <row r="24" spans="1:15" ht="11.25" thickTop="1">
      <c r="A24" s="1"/>
      <c r="B24" s="1"/>
      <c r="C24" s="1"/>
      <c r="D24" s="1"/>
      <c r="E24" s="34"/>
      <c r="F24" s="34"/>
      <c r="G24" s="34"/>
      <c r="H24" s="34"/>
      <c r="I24" s="1"/>
      <c r="J24" s="35"/>
      <c r="K24" s="36"/>
      <c r="L24" s="1"/>
      <c r="M24" s="1"/>
      <c r="N24" s="1"/>
      <c r="O24" s="3"/>
    </row>
    <row r="25" spans="1:15" ht="10.5">
      <c r="A25" s="1"/>
      <c r="B25" s="1"/>
      <c r="C25" s="1" t="s">
        <v>19</v>
      </c>
      <c r="D25" s="1"/>
      <c r="E25" s="1"/>
      <c r="F25" s="1"/>
      <c r="G25" s="1"/>
      <c r="H25" s="1"/>
      <c r="I25" s="1"/>
      <c r="J25" s="35"/>
      <c r="K25" s="13"/>
      <c r="L25" s="1"/>
      <c r="M25" s="1"/>
      <c r="N25" s="1"/>
      <c r="O25" s="3"/>
    </row>
    <row r="26" spans="1:15" ht="10.5">
      <c r="A26" s="1"/>
      <c r="B26" s="1"/>
      <c r="C26" s="1" t="s">
        <v>20</v>
      </c>
      <c r="D26" s="1"/>
      <c r="E26" s="1"/>
      <c r="F26" s="1"/>
      <c r="G26" s="1"/>
      <c r="H26" s="1"/>
      <c r="I26" s="1"/>
      <c r="J26" s="35"/>
      <c r="K26" s="12" t="s">
        <v>0</v>
      </c>
      <c r="L26" s="1"/>
      <c r="M26" s="1"/>
      <c r="N26" s="1"/>
      <c r="O26" s="3"/>
    </row>
    <row r="27" spans="1:15" ht="10.5">
      <c r="A27" s="1"/>
      <c r="B27" s="1"/>
      <c r="C27" s="1"/>
      <c r="D27" s="1"/>
      <c r="E27" s="1"/>
      <c r="F27" s="1"/>
      <c r="G27" s="1"/>
      <c r="H27" s="1"/>
      <c r="I27" s="1"/>
      <c r="J27" s="32"/>
      <c r="K27" s="21">
        <f>_XLL.IRRTIC(E14:H14,E15:H15,,,,,,E11,E12)</f>
        <v>0.10000000000000007</v>
      </c>
      <c r="L27" s="22"/>
      <c r="M27" s="1"/>
      <c r="N27" s="1"/>
      <c r="O27" s="3"/>
    </row>
    <row r="28" spans="1:15" ht="10.5">
      <c r="A28" s="1"/>
      <c r="B28" s="1"/>
      <c r="C28" s="1"/>
      <c r="D28" s="1"/>
      <c r="E28" s="28">
        <f>-E12</f>
        <v>-100</v>
      </c>
      <c r="F28" s="28">
        <f>F21</f>
        <v>10</v>
      </c>
      <c r="G28" s="28">
        <f>G21</f>
        <v>10</v>
      </c>
      <c r="H28" s="28">
        <f>H21+H21/K27</f>
        <v>109.99999999999993</v>
      </c>
      <c r="I28" s="1"/>
      <c r="J28" s="35"/>
      <c r="K28" s="37"/>
      <c r="L28" s="3"/>
      <c r="M28" s="1"/>
      <c r="N28" s="1"/>
      <c r="O28" s="3"/>
    </row>
    <row r="29" spans="1:15" ht="10.5">
      <c r="A29" s="1"/>
      <c r="B29" s="1"/>
      <c r="C29" s="1"/>
      <c r="D29" s="1"/>
      <c r="E29" s="1"/>
      <c r="F29" s="1"/>
      <c r="G29" s="1"/>
      <c r="H29" s="1"/>
      <c r="I29" s="1"/>
      <c r="J29" s="19"/>
      <c r="K29" s="29">
        <f>_XLL.IRRT($E$20:$H$20,E28:H28)</f>
        <v>0.09999999996779596</v>
      </c>
      <c r="L29" s="30" t="s">
        <v>16</v>
      </c>
      <c r="M29" s="1"/>
      <c r="N29" s="1"/>
      <c r="O29" s="3"/>
    </row>
    <row r="30" spans="1:15" ht="10.5">
      <c r="A30" s="1"/>
      <c r="B30" s="1"/>
      <c r="C30" s="38" t="s">
        <v>21</v>
      </c>
      <c r="D30" s="39"/>
      <c r="E30" s="39"/>
      <c r="F30" s="39"/>
      <c r="G30" s="39"/>
      <c r="H30" s="39"/>
      <c r="I30" s="1"/>
      <c r="J30" s="1"/>
      <c r="K30" s="24"/>
      <c r="L30" s="1"/>
      <c r="M30" s="1"/>
      <c r="N30" s="1"/>
      <c r="O30" s="3"/>
    </row>
    <row r="31" spans="1:15" ht="10.5">
      <c r="A31" s="1"/>
      <c r="B31" s="1"/>
      <c r="C31" s="1"/>
      <c r="D31" s="1"/>
      <c r="E31" s="40"/>
      <c r="F31" s="1"/>
      <c r="G31" s="1"/>
      <c r="H31" s="1"/>
      <c r="I31" s="1"/>
      <c r="J31" s="1"/>
      <c r="K31" s="13"/>
      <c r="L31" s="1"/>
      <c r="M31" s="1"/>
      <c r="N31" s="1"/>
      <c r="O31" s="3"/>
    </row>
    <row r="32" spans="1:15" ht="10.5">
      <c r="A32" s="1"/>
      <c r="B32" s="1"/>
      <c r="C32" s="2" t="s">
        <v>11</v>
      </c>
      <c r="D32" s="14"/>
      <c r="E32" s="15">
        <v>36526</v>
      </c>
      <c r="F32" s="22"/>
      <c r="G32" s="1"/>
      <c r="H32" s="1"/>
      <c r="I32" s="1"/>
      <c r="J32" s="1"/>
      <c r="K32" s="13"/>
      <c r="L32" s="1"/>
      <c r="M32" s="1"/>
      <c r="N32" s="1"/>
      <c r="O32" s="3"/>
    </row>
    <row r="33" spans="1:15" ht="10.5">
      <c r="A33" s="1"/>
      <c r="B33" s="1"/>
      <c r="C33" s="2" t="s">
        <v>12</v>
      </c>
      <c r="D33" s="14"/>
      <c r="E33" s="17">
        <v>100</v>
      </c>
      <c r="F33" s="22"/>
      <c r="G33" s="1"/>
      <c r="H33" s="1"/>
      <c r="I33" s="1"/>
      <c r="J33" s="1"/>
      <c r="K33" s="13"/>
      <c r="L33" s="1"/>
      <c r="M33" s="1"/>
      <c r="N33" s="1"/>
      <c r="O33" s="3"/>
    </row>
    <row r="34" spans="1:15" ht="10.5">
      <c r="A34" s="1"/>
      <c r="B34" s="1"/>
      <c r="C34" s="1"/>
      <c r="D34" s="1"/>
      <c r="E34" s="41"/>
      <c r="F34" s="40"/>
      <c r="G34" s="40"/>
      <c r="H34" s="40"/>
      <c r="I34" s="1"/>
      <c r="J34" s="1"/>
      <c r="K34" s="13"/>
      <c r="L34" s="1"/>
      <c r="M34" s="1"/>
      <c r="N34" s="1"/>
      <c r="O34" s="3"/>
    </row>
    <row r="35" spans="1:15" ht="10.5">
      <c r="A35" s="1"/>
      <c r="B35" s="1"/>
      <c r="C35" s="1" t="s">
        <v>13</v>
      </c>
      <c r="D35" s="19"/>
      <c r="E35" s="15">
        <v>36526</v>
      </c>
      <c r="F35" s="15">
        <f>_XLL.DPM(E35,3)</f>
        <v>36617</v>
      </c>
      <c r="G35" s="15">
        <f>_XLL.DPM(F35,3)</f>
        <v>36708</v>
      </c>
      <c r="H35" s="15">
        <f>_XLL.DPM(G35,3)</f>
        <v>36800</v>
      </c>
      <c r="I35" s="16"/>
      <c r="J35" s="1"/>
      <c r="K35" s="12" t="s">
        <v>0</v>
      </c>
      <c r="L35" s="1"/>
      <c r="M35" s="1"/>
      <c r="N35" s="1"/>
      <c r="O35" s="3"/>
    </row>
    <row r="36" spans="1:15" ht="10.5">
      <c r="A36" s="1"/>
      <c r="B36" s="1"/>
      <c r="C36" s="20" t="s">
        <v>14</v>
      </c>
      <c r="D36" s="19"/>
      <c r="E36" s="17">
        <v>5</v>
      </c>
      <c r="F36" s="17">
        <v>5</v>
      </c>
      <c r="G36" s="17">
        <v>5</v>
      </c>
      <c r="H36" s="17">
        <v>5</v>
      </c>
      <c r="I36" s="16"/>
      <c r="J36" s="19"/>
      <c r="K36" s="21">
        <f>_XLL.IRRTIC(E35:H35,E36:H36,,,,,,E32,E33)</f>
        <v>0.22773766315482583</v>
      </c>
      <c r="L36" s="22"/>
      <c r="M36" s="1"/>
      <c r="N36" s="1"/>
      <c r="O36" s="3"/>
    </row>
    <row r="37" spans="1:15" ht="10.5">
      <c r="A37" s="1"/>
      <c r="B37" s="1"/>
      <c r="C37" s="20"/>
      <c r="D37" s="1"/>
      <c r="E37" s="42"/>
      <c r="F37" s="42"/>
      <c r="G37" s="42"/>
      <c r="H37" s="42"/>
      <c r="I37" s="13"/>
      <c r="J37" s="1"/>
      <c r="K37" s="24"/>
      <c r="L37" s="1"/>
      <c r="M37" s="1"/>
      <c r="N37" s="1"/>
      <c r="O37" s="3"/>
    </row>
    <row r="38" spans="1:15" ht="10.5">
      <c r="A38" s="1"/>
      <c r="B38" s="1"/>
      <c r="C38" s="3"/>
      <c r="D38" s="1"/>
      <c r="E38" s="28"/>
      <c r="F38" s="28"/>
      <c r="G38" s="28"/>
      <c r="H38" s="28"/>
      <c r="I38" s="13"/>
      <c r="J38" s="1"/>
      <c r="K38" s="13"/>
      <c r="L38" s="1"/>
      <c r="M38" s="1"/>
      <c r="N38" s="1"/>
      <c r="O38" s="3"/>
    </row>
    <row r="39" spans="1:15" ht="10.5">
      <c r="A39" s="1"/>
      <c r="B39" s="1"/>
      <c r="C39" s="1" t="s">
        <v>15</v>
      </c>
      <c r="D39" s="1"/>
      <c r="E39" s="27">
        <f aca="true" t="shared" si="1" ref="E39:H40">E35</f>
        <v>36526</v>
      </c>
      <c r="F39" s="27">
        <f t="shared" si="1"/>
        <v>36617</v>
      </c>
      <c r="G39" s="27">
        <f t="shared" si="1"/>
        <v>36708</v>
      </c>
      <c r="H39" s="27">
        <f t="shared" si="1"/>
        <v>36800</v>
      </c>
      <c r="I39" s="27"/>
      <c r="J39" s="1"/>
      <c r="K39" s="12"/>
      <c r="L39" s="1"/>
      <c r="M39" s="1"/>
      <c r="N39" s="1"/>
      <c r="O39" s="3"/>
    </row>
    <row r="40" spans="1:15" ht="10.5">
      <c r="A40" s="1"/>
      <c r="B40" s="1"/>
      <c r="C40" s="1"/>
      <c r="D40" s="1"/>
      <c r="E40" s="43">
        <f t="shared" si="1"/>
        <v>5</v>
      </c>
      <c r="F40" s="43">
        <f t="shared" si="1"/>
        <v>5</v>
      </c>
      <c r="G40" s="43">
        <f t="shared" si="1"/>
        <v>5</v>
      </c>
      <c r="H40" s="43">
        <v>5</v>
      </c>
      <c r="I40" s="1"/>
      <c r="J40" s="19"/>
      <c r="K40" s="29">
        <f>_XLL.IRRT(E39:H39,E42:H42)</f>
        <v>0.22773766315480534</v>
      </c>
      <c r="L40" s="30" t="s">
        <v>16</v>
      </c>
      <c r="M40" s="1"/>
      <c r="N40" s="1"/>
      <c r="O40" s="3"/>
    </row>
    <row r="41" spans="1:15" ht="10.5">
      <c r="A41" s="1"/>
      <c r="B41" s="1"/>
      <c r="C41" s="1"/>
      <c r="D41" s="1"/>
      <c r="E41" s="44">
        <f>-E33</f>
        <v>-100</v>
      </c>
      <c r="F41" s="44"/>
      <c r="G41" s="44"/>
      <c r="H41" s="45">
        <f>G40/H45</f>
        <v>94.9999999999997</v>
      </c>
      <c r="I41" s="1"/>
      <c r="J41" s="1"/>
      <c r="K41" s="23"/>
      <c r="L41" s="1"/>
      <c r="M41" s="1"/>
      <c r="N41" s="1"/>
      <c r="O41" s="3"/>
    </row>
    <row r="42" spans="1:15" ht="11.25" thickBot="1">
      <c r="A42" s="1"/>
      <c r="B42" s="1"/>
      <c r="C42" s="1"/>
      <c r="D42" s="1"/>
      <c r="E42" s="46">
        <f>SUM(E40:E41)</f>
        <v>-95</v>
      </c>
      <c r="F42" s="46">
        <f>SUM(F40:F41)</f>
        <v>5</v>
      </c>
      <c r="G42" s="46">
        <f>SUM(G40:G41)</f>
        <v>5</v>
      </c>
      <c r="H42" s="46">
        <f>SUM(H40:H41)</f>
        <v>99.9999999999997</v>
      </c>
      <c r="I42" s="1"/>
      <c r="J42" s="1"/>
      <c r="K42" s="13"/>
      <c r="L42" s="1"/>
      <c r="M42" s="1"/>
      <c r="N42" s="1"/>
      <c r="O42" s="3"/>
    </row>
    <row r="43" spans="1:15" ht="11.25" thickTop="1">
      <c r="A43" s="1"/>
      <c r="B43" s="1"/>
      <c r="C43" s="1"/>
      <c r="D43" s="1"/>
      <c r="E43" s="47"/>
      <c r="F43" s="47"/>
      <c r="G43" s="47"/>
      <c r="H43" s="47"/>
      <c r="I43" s="1"/>
      <c r="J43" s="1"/>
      <c r="K43" s="13"/>
      <c r="L43" s="1"/>
      <c r="M43" s="1"/>
      <c r="N43" s="1"/>
      <c r="O43" s="3"/>
    </row>
    <row r="44" spans="1:15" ht="10.5">
      <c r="A44" s="1"/>
      <c r="B44" s="1"/>
      <c r="C44" s="5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 t="s">
        <v>22</v>
      </c>
      <c r="H45" s="48">
        <f>(1+K36)^0.25-1</f>
        <v>0.052631578947368585</v>
      </c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38" t="s">
        <v>23</v>
      </c>
      <c r="D47" s="39"/>
      <c r="E47" s="39"/>
      <c r="F47" s="39"/>
      <c r="G47" s="39"/>
      <c r="H47" s="39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40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2" t="s">
        <v>11</v>
      </c>
      <c r="D49" s="14"/>
      <c r="E49" s="15">
        <v>36526</v>
      </c>
      <c r="F49" s="22"/>
      <c r="G49" s="1" t="s">
        <v>24</v>
      </c>
      <c r="H49" s="49">
        <v>1.02</v>
      </c>
      <c r="I49" s="1"/>
      <c r="J49" s="1"/>
      <c r="K49" s="13"/>
      <c r="L49" s="1"/>
      <c r="M49" s="1"/>
      <c r="N49" s="1"/>
      <c r="O49" s="3"/>
    </row>
    <row r="50" spans="1:15" ht="10.5">
      <c r="A50" s="1"/>
      <c r="B50" s="1"/>
      <c r="C50" s="2" t="s">
        <v>12</v>
      </c>
      <c r="D50" s="14"/>
      <c r="E50" s="17">
        <v>300</v>
      </c>
      <c r="F50" s="22"/>
      <c r="G50" s="1"/>
      <c r="H50" s="1"/>
      <c r="I50" s="1"/>
      <c r="J50" s="1"/>
      <c r="K50" s="13"/>
      <c r="L50" s="1"/>
      <c r="M50" s="1"/>
      <c r="N50" s="1"/>
      <c r="O50" s="3"/>
    </row>
    <row r="51" spans="1:15" ht="10.5">
      <c r="A51" s="1"/>
      <c r="B51" s="1"/>
      <c r="C51" s="1"/>
      <c r="D51" s="1"/>
      <c r="E51" s="41"/>
      <c r="F51" s="40"/>
      <c r="G51" s="40"/>
      <c r="H51" s="40"/>
      <c r="I51" s="1"/>
      <c r="J51" s="1"/>
      <c r="K51" s="13"/>
      <c r="L51" s="1"/>
      <c r="M51" s="1"/>
      <c r="N51" s="1"/>
      <c r="O51" s="3"/>
    </row>
    <row r="52" spans="1:15" ht="10.5">
      <c r="A52" s="1"/>
      <c r="B52" s="1"/>
      <c r="C52" s="1" t="s">
        <v>13</v>
      </c>
      <c r="D52" s="19"/>
      <c r="E52" s="15">
        <v>36526</v>
      </c>
      <c r="F52" s="15">
        <f>_XLL.DPM(E52,3)</f>
        <v>36617</v>
      </c>
      <c r="G52" s="15">
        <f>_XLL.DPM(F52,3)</f>
        <v>36708</v>
      </c>
      <c r="H52" s="15">
        <f>_XLL.DPM(G52,3)</f>
        <v>36800</v>
      </c>
      <c r="I52" s="16"/>
      <c r="J52" s="1"/>
      <c r="K52" s="12" t="s">
        <v>0</v>
      </c>
      <c r="L52" s="1"/>
      <c r="M52" s="1"/>
      <c r="N52" s="1"/>
      <c r="O52" s="3"/>
    </row>
    <row r="53" spans="1:15" ht="10.5">
      <c r="A53" s="1"/>
      <c r="B53" s="1"/>
      <c r="C53" s="20" t="s">
        <v>14</v>
      </c>
      <c r="D53" s="19"/>
      <c r="E53" s="17">
        <v>5</v>
      </c>
      <c r="F53" s="17">
        <v>5</v>
      </c>
      <c r="G53" s="17">
        <v>5</v>
      </c>
      <c r="H53" s="17">
        <v>7</v>
      </c>
      <c r="I53" s="16"/>
      <c r="J53" s="19"/>
      <c r="K53" s="50">
        <f>_XLL.IRRTIC(E52:H52,E53:H53,,,,,,E49,E50,H61,,,H49)</f>
        <v>0.14426729620211376</v>
      </c>
      <c r="L53" s="22"/>
      <c r="M53" s="1"/>
      <c r="N53" s="1"/>
      <c r="O53" s="3"/>
    </row>
    <row r="54" spans="1:15" ht="10.5">
      <c r="A54" s="1"/>
      <c r="B54" s="1"/>
      <c r="C54" s="20"/>
      <c r="D54" s="1"/>
      <c r="E54" s="42"/>
      <c r="F54" s="42"/>
      <c r="G54" s="42"/>
      <c r="H54" s="42"/>
      <c r="I54" s="13"/>
      <c r="J54" s="1"/>
      <c r="K54" s="24"/>
      <c r="L54" s="1"/>
      <c r="M54" s="1"/>
      <c r="N54" s="1"/>
      <c r="O54" s="3"/>
    </row>
    <row r="55" spans="1:15" ht="10.5">
      <c r="A55" s="1"/>
      <c r="B55" s="1"/>
      <c r="C55" s="3"/>
      <c r="D55" s="1"/>
      <c r="E55" s="28"/>
      <c r="F55" s="28"/>
      <c r="G55" s="28"/>
      <c r="H55" s="28"/>
      <c r="I55" s="13"/>
      <c r="J55" s="1"/>
      <c r="K55" s="13"/>
      <c r="L55" s="1"/>
      <c r="M55" s="1"/>
      <c r="N55" s="1"/>
      <c r="O55" s="3"/>
    </row>
    <row r="56" spans="1:15" ht="10.5">
      <c r="A56" s="1"/>
      <c r="B56" s="1"/>
      <c r="C56" s="1" t="s">
        <v>15</v>
      </c>
      <c r="D56" s="1"/>
      <c r="E56" s="27">
        <f aca="true" t="shared" si="2" ref="E56:H57">E52</f>
        <v>36526</v>
      </c>
      <c r="F56" s="27">
        <f t="shared" si="2"/>
        <v>36617</v>
      </c>
      <c r="G56" s="27">
        <f t="shared" si="2"/>
        <v>36708</v>
      </c>
      <c r="H56" s="27">
        <f t="shared" si="2"/>
        <v>36800</v>
      </c>
      <c r="I56" s="27"/>
      <c r="J56" s="1"/>
      <c r="K56" s="12"/>
      <c r="L56" s="1"/>
      <c r="M56" s="1"/>
      <c r="N56" s="1"/>
      <c r="O56" s="3"/>
    </row>
    <row r="57" spans="1:15" ht="10.5">
      <c r="A57" s="1"/>
      <c r="B57" s="1"/>
      <c r="C57" s="1"/>
      <c r="D57" s="1"/>
      <c r="E57" s="43">
        <f t="shared" si="2"/>
        <v>5</v>
      </c>
      <c r="F57" s="43">
        <f t="shared" si="2"/>
        <v>5</v>
      </c>
      <c r="G57" s="43">
        <f t="shared" si="2"/>
        <v>5</v>
      </c>
      <c r="H57" s="43">
        <f t="shared" si="2"/>
        <v>7</v>
      </c>
      <c r="I57" s="1"/>
      <c r="J57" s="19"/>
      <c r="K57" s="51">
        <f>_XLL.IRRT(E56:H56,E59:H59)</f>
        <v>0.14426729620211354</v>
      </c>
      <c r="L57" s="30" t="s">
        <v>16</v>
      </c>
      <c r="M57" s="1"/>
      <c r="N57" s="1"/>
      <c r="O57" s="3"/>
    </row>
    <row r="58" spans="1:15" ht="10.5">
      <c r="A58" s="1"/>
      <c r="B58" s="1"/>
      <c r="C58" s="1"/>
      <c r="D58" s="1"/>
      <c r="E58" s="44">
        <f>-E50</f>
        <v>-300</v>
      </c>
      <c r="F58" s="44"/>
      <c r="G58" s="44"/>
      <c r="H58" s="45">
        <f>AVERAGE(G53:H53)/H62</f>
        <v>308.8557131810534</v>
      </c>
      <c r="I58" s="1"/>
      <c r="J58" s="1"/>
      <c r="K58" s="23"/>
      <c r="L58" s="1"/>
      <c r="M58" s="1"/>
      <c r="N58" s="1"/>
      <c r="O58" s="3"/>
    </row>
    <row r="59" spans="1:15" ht="11.25" thickBot="1">
      <c r="A59" s="1"/>
      <c r="B59" s="1"/>
      <c r="C59" s="1"/>
      <c r="D59" s="1"/>
      <c r="E59" s="46">
        <f>SUM(E57:E58)</f>
        <v>-295</v>
      </c>
      <c r="F59" s="46">
        <f>SUM(F57:F58)</f>
        <v>5</v>
      </c>
      <c r="G59" s="46">
        <f>SUM(G57:G58)</f>
        <v>5</v>
      </c>
      <c r="H59" s="46">
        <f>SUM(H57:H58)</f>
        <v>315.8557131810534</v>
      </c>
      <c r="I59" s="1"/>
      <c r="J59" s="1"/>
      <c r="K59" s="13"/>
      <c r="L59" s="1"/>
      <c r="M59" s="1"/>
      <c r="N59" s="1"/>
      <c r="O59" s="3"/>
    </row>
    <row r="60" spans="1:15" ht="11.25" thickTop="1">
      <c r="A60" s="1"/>
      <c r="B60" s="1"/>
      <c r="C60" s="1"/>
      <c r="D60" s="1"/>
      <c r="E60" s="47"/>
      <c r="F60" s="47"/>
      <c r="G60" s="47"/>
      <c r="H60" s="47"/>
      <c r="I60" s="1"/>
      <c r="J60" s="1"/>
      <c r="K60" s="13"/>
      <c r="L60" s="1"/>
      <c r="M60" s="1"/>
      <c r="N60" s="1"/>
      <c r="O60" s="3"/>
    </row>
    <row r="61" spans="1:15" ht="10.5">
      <c r="A61" s="1"/>
      <c r="B61" s="1"/>
      <c r="C61" s="5"/>
      <c r="D61" s="1"/>
      <c r="E61" s="1"/>
      <c r="F61" s="1"/>
      <c r="G61" s="1" t="s">
        <v>25</v>
      </c>
      <c r="H61" s="52">
        <v>0.08</v>
      </c>
      <c r="I61" s="53" t="s">
        <v>26</v>
      </c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 t="s">
        <v>22</v>
      </c>
      <c r="H62" s="54">
        <f>(1+H61)^0.25-1</f>
        <v>0.0194265469082735</v>
      </c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 t="s">
        <v>27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2013-03-26T10:57:15Z</dcterms:created>
  <dcterms:modified xsi:type="dcterms:W3CDTF">2013-03-26T10:57:15Z</dcterms:modified>
  <cp:category/>
  <cp:version/>
  <cp:contentType/>
  <cp:contentStatus/>
</cp:coreProperties>
</file>