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EqYieldG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<sst xmlns="http://schemas.openxmlformats.org/spreadsheetml/2006/main" count="78" uniqueCount="40">
  <si>
    <t>EqYieldGD</t>
  </si>
  <si>
    <t>Category:</t>
  </si>
  <si>
    <t>Real Estate</t>
  </si>
  <si>
    <t>Family:</t>
  </si>
  <si>
    <t>UK Valuation</t>
  </si>
  <si>
    <t>Arguments:</t>
  </si>
  <si>
    <t>ValuationDate, Valuation, FromDates, AnnRents, [CostsPerc], [PmtsPerYearOpt], [CapOptions]</t>
  </si>
  <si>
    <t>Meaning:</t>
  </si>
  <si>
    <t>Equivalent Yield  (UK Real Estate Conventional Math), extended version, extended version</t>
  </si>
  <si>
    <t>Description:</t>
  </si>
  <si>
    <t>Calculate the property yield applicable to a particular purchase price or valuation. This is the extended version, with additional inputs for more control. This is the extended version, with additional inputs for more control.</t>
  </si>
  <si>
    <t>Yield</t>
  </si>
  <si>
    <t>CapOptions</t>
  </si>
  <si>
    <t>Pmts per Year</t>
  </si>
  <si>
    <t>Valuation Date</t>
  </si>
  <si>
    <t>Conventional Math Valuation</t>
  </si>
  <si>
    <t>EqYieldGD Function</t>
  </si>
  <si>
    <t>Tier 1:</t>
  </si>
  <si>
    <t>From</t>
  </si>
  <si>
    <t>Rent-Free Until</t>
  </si>
  <si>
    <t>Rents</t>
  </si>
  <si>
    <t>Dates</t>
  </si>
  <si>
    <t>Initial Rent</t>
  </si>
  <si>
    <t>YPP Deferred</t>
  </si>
  <si>
    <t>Value</t>
  </si>
  <si>
    <t>Tier 2:</t>
  </si>
  <si>
    <t>Next Review</t>
  </si>
  <si>
    <t>Rent</t>
  </si>
  <si>
    <t>Tier 3:</t>
  </si>
  <si>
    <t>Or using CapValueG (where you specify the number of months deferral rather than dates)</t>
  </si>
  <si>
    <t>Annrents</t>
  </si>
  <si>
    <t>Deferral</t>
  </si>
  <si>
    <t>Using EqYieldG to get the yield:</t>
  </si>
  <si>
    <t>EqYieldG</t>
  </si>
  <si>
    <t>CapValueG</t>
  </si>
  <si>
    <t>Example 2: Using CapOption of 2 to discard rents prior to valuation date:</t>
  </si>
  <si>
    <t>Which could also be calculated as:</t>
  </si>
  <si>
    <t>Core Rent</t>
  </si>
  <si>
    <t>Layer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</si>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</sst>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0.00%\ _);\(0.00%\ \);"/>
    <numFmt numFmtId="166" formatCode="_(d\ mmm\ yy_);;"/>
    <numFmt numFmtId="167" formatCode="_(\ #,##0\ &quot;months&quot;_);\(#,##0\ &quot;months&quot;\);"/>
    <numFmt numFmtId="168" formatCode="_(\ \£#,##0.00\ &quot;/sf&quot;_);\(\£#,##0.00\ &quot;/sf&quot;\);"/>
    <numFmt numFmtId="169" formatCode="_(\ ###0.00_);\(###0.00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u val="single"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166" fontId="1" fillId="2" borderId="3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167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7" fontId="1" fillId="0" borderId="5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65" fontId="2" fillId="3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9" fontId="2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7" fontId="1" fillId="2" borderId="3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9" fontId="1" fillId="3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10</xdr:row>
      <xdr:rowOff>76200</xdr:rowOff>
    </xdr:from>
    <xdr:to>
      <xdr:col>9</xdr:col>
      <xdr:colOff>361950</xdr:colOff>
      <xdr:row>24</xdr:row>
      <xdr:rowOff>57150</xdr:rowOff>
    </xdr:to>
    <xdr:sp>
      <xdr:nvSpPr>
        <xdr:cNvPr id="1" name="Freeform 3"/>
        <xdr:cNvSpPr>
          <a:spLocks/>
        </xdr:cNvSpPr>
      </xdr:nvSpPr>
      <xdr:spPr>
        <a:xfrm>
          <a:off x="3095625" y="2162175"/>
          <a:ext cx="3524250" cy="1857375"/>
        </a:xfrm>
        <a:custGeom>
          <a:pathLst>
            <a:path h="195" w="370">
              <a:moveTo>
                <a:pt x="0" y="0"/>
              </a:moveTo>
              <a:cubicBezTo>
                <a:pt x="77" y="68"/>
                <a:pt x="154" y="137"/>
                <a:pt x="211" y="166"/>
              </a:cubicBezTo>
              <a:cubicBezTo>
                <a:pt x="268" y="195"/>
                <a:pt x="318" y="169"/>
                <a:pt x="344" y="172"/>
              </a:cubicBezTo>
              <a:cubicBezTo>
                <a:pt x="370" y="175"/>
                <a:pt x="364" y="183"/>
                <a:pt x="370" y="184"/>
              </a:cubicBezTo>
            </a:path>
          </a:pathLst>
        </a:custGeom>
        <a:noFill/>
        <a:ln w="9525" cmpd="sng">
          <a:solidFill>
            <a:srgbClr val="A2A5A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57421875" style="5" customWidth="1"/>
    <col min="5" max="5" width="12.421875" style="5" bestFit="1" customWidth="1"/>
    <col min="6" max="6" width="12.28125" style="47" customWidth="1"/>
    <col min="7" max="7" width="13.28125" style="5" customWidth="1"/>
    <col min="8" max="8" width="11.7109375" style="5" bestFit="1" customWidth="1"/>
    <col min="9" max="9" width="11.8515625" style="5" customWidth="1"/>
    <col min="10" max="10" width="12.00390625" style="5" customWidth="1"/>
    <col min="11" max="11" width="11.421875" style="5" customWidth="1"/>
    <col min="12" max="12" width="12.28125" style="5" customWidth="1"/>
    <col min="13" max="13" width="3.421875" style="5" customWidth="1"/>
    <col min="14" max="14" width="13.8515625" style="5" customWidth="1"/>
    <col min="15" max="15" width="13.421875" style="5" customWidth="1"/>
    <col min="16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1"/>
      <c r="I3" s="1"/>
      <c r="J3" s="1"/>
      <c r="K3" s="1"/>
      <c r="L3" s="3"/>
      <c r="M3" s="6"/>
      <c r="N3" s="6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9"/>
      <c r="M4" s="6"/>
      <c r="N4" s="6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2"/>
      <c r="C9" s="11" t="s">
        <v>9</v>
      </c>
      <c r="D9" s="12" t="s">
        <v>10</v>
      </c>
      <c r="E9" s="12"/>
      <c r="F9" s="12"/>
      <c r="G9" s="12"/>
      <c r="H9" s="12"/>
      <c r="I9" s="12"/>
      <c r="J9" s="12"/>
      <c r="K9" s="12"/>
      <c r="L9" s="13"/>
      <c r="M9" s="13"/>
      <c r="N9" s="1"/>
      <c r="O9" s="1"/>
    </row>
    <row r="10" spans="1:15" ht="10.5" customHeight="1">
      <c r="A10" s="1"/>
      <c r="B10" s="2"/>
      <c r="C10" s="11"/>
      <c r="D10" s="14"/>
      <c r="E10" s="15"/>
      <c r="F10" s="14"/>
      <c r="G10" s="14"/>
      <c r="H10" s="14"/>
      <c r="I10" s="14"/>
      <c r="J10" s="14"/>
      <c r="K10" s="14"/>
      <c r="L10" s="1"/>
      <c r="M10" s="1"/>
      <c r="N10" s="1"/>
      <c r="O10" s="1"/>
    </row>
    <row r="11" spans="1:15" ht="10.5" customHeight="1">
      <c r="A11" s="1"/>
      <c r="B11" s="2"/>
      <c r="C11" s="16" t="s">
        <v>11</v>
      </c>
      <c r="D11" s="17"/>
      <c r="E11" s="18">
        <v>0.05</v>
      </c>
      <c r="F11" s="19"/>
      <c r="G11" s="14"/>
      <c r="H11" s="14"/>
      <c r="I11" s="14"/>
      <c r="J11" s="14"/>
      <c r="K11" s="14"/>
      <c r="L11" s="1"/>
      <c r="M11" s="1"/>
      <c r="N11" s="1"/>
      <c r="O11" s="1"/>
    </row>
    <row r="12" spans="1:15" ht="10.5" customHeight="1">
      <c r="A12" s="1"/>
      <c r="B12" s="2"/>
      <c r="C12" s="16" t="s">
        <v>12</v>
      </c>
      <c r="D12" s="17"/>
      <c r="E12" s="20">
        <v>1</v>
      </c>
      <c r="F12" s="19"/>
      <c r="G12" s="14"/>
      <c r="H12" s="14"/>
      <c r="I12" s="14"/>
      <c r="J12" s="14"/>
      <c r="K12" s="14"/>
      <c r="L12" s="1"/>
      <c r="M12" s="1"/>
      <c r="N12" s="1"/>
      <c r="O12" s="1"/>
    </row>
    <row r="13" spans="1:15" ht="10.5" customHeight="1">
      <c r="A13" s="1"/>
      <c r="B13" s="2"/>
      <c r="C13" s="16" t="s">
        <v>13</v>
      </c>
      <c r="D13" s="17"/>
      <c r="E13" s="20">
        <v>4</v>
      </c>
      <c r="F13" s="19"/>
      <c r="G13" s="14"/>
      <c r="H13" s="14"/>
      <c r="I13" s="14"/>
      <c r="J13" s="14"/>
      <c r="K13" s="14"/>
      <c r="L13" s="1"/>
      <c r="M13" s="1"/>
      <c r="N13" s="1"/>
      <c r="O13" s="1"/>
    </row>
    <row r="14" spans="1:15" ht="10.5" customHeight="1">
      <c r="A14" s="1"/>
      <c r="B14" s="2"/>
      <c r="C14" s="16" t="s">
        <v>14</v>
      </c>
      <c r="D14" s="17"/>
      <c r="E14" s="21">
        <v>36526</v>
      </c>
      <c r="F14" s="19"/>
      <c r="G14" s="14"/>
      <c r="H14" s="14"/>
      <c r="I14" s="14"/>
      <c r="J14" s="14"/>
      <c r="K14" s="14"/>
      <c r="L14" s="1"/>
      <c r="M14" s="1"/>
      <c r="N14" s="1"/>
      <c r="O14" s="1"/>
    </row>
    <row r="15" spans="1:15" ht="10.5" customHeight="1">
      <c r="A15" s="1"/>
      <c r="B15" s="2"/>
      <c r="C15" s="16"/>
      <c r="D15" s="14"/>
      <c r="E15" s="22"/>
      <c r="F15" s="14"/>
      <c r="G15" s="14"/>
      <c r="H15" s="14"/>
      <c r="I15" s="14"/>
      <c r="J15" s="14"/>
      <c r="K15" s="14"/>
      <c r="L15" s="1"/>
      <c r="M15" s="1"/>
      <c r="N15" s="1"/>
      <c r="O15" s="1"/>
    </row>
    <row r="16" spans="1:15" ht="10.5" customHeight="1">
      <c r="A16" s="1"/>
      <c r="B16" s="2"/>
      <c r="C16" s="23" t="s">
        <v>15</v>
      </c>
      <c r="D16" s="14"/>
      <c r="E16" s="14"/>
      <c r="F16" s="14"/>
      <c r="G16" s="14"/>
      <c r="H16" s="14"/>
      <c r="I16" s="23" t="s">
        <v>16</v>
      </c>
      <c r="J16" s="14"/>
      <c r="K16" s="14"/>
      <c r="L16" s="1"/>
      <c r="M16" s="1"/>
      <c r="N16" s="1"/>
      <c r="O16" s="1"/>
    </row>
    <row r="17" spans="1:15" ht="10.5" customHeight="1">
      <c r="A17" s="1"/>
      <c r="B17" s="2"/>
      <c r="C17" s="16"/>
      <c r="D17" s="14"/>
      <c r="E17" s="14"/>
      <c r="F17" s="14"/>
      <c r="G17" s="14"/>
      <c r="H17" s="14"/>
      <c r="I17" s="14"/>
      <c r="J17" s="14"/>
      <c r="K17" s="14"/>
      <c r="L17" s="1"/>
      <c r="M17" s="1"/>
      <c r="N17" s="1"/>
      <c r="O17" s="1"/>
    </row>
    <row r="18" spans="1:15" ht="10.5" customHeight="1">
      <c r="A18" s="1"/>
      <c r="B18" s="2"/>
      <c r="C18" s="23" t="s">
        <v>17</v>
      </c>
      <c r="D18" s="14"/>
      <c r="E18" s="15"/>
      <c r="F18" s="14"/>
      <c r="G18" s="14"/>
      <c r="H18" s="14"/>
      <c r="I18" s="14"/>
      <c r="J18" s="4" t="s">
        <v>18</v>
      </c>
      <c r="K18" s="14"/>
      <c r="L18" s="1"/>
      <c r="M18" s="1"/>
      <c r="N18" s="1"/>
      <c r="O18" s="1"/>
    </row>
    <row r="19" spans="1:15" ht="10.5">
      <c r="A19" s="1"/>
      <c r="B19" s="1"/>
      <c r="C19" s="3" t="s">
        <v>19</v>
      </c>
      <c r="D19" s="24"/>
      <c r="E19" s="25">
        <v>36892</v>
      </c>
      <c r="F19" s="26">
        <f>_XLL.DIFFM($E$14,E19)</f>
        <v>12</v>
      </c>
      <c r="G19" s="4"/>
      <c r="H19" s="1"/>
      <c r="I19" s="27" t="s">
        <v>20</v>
      </c>
      <c r="J19" s="27" t="s">
        <v>21</v>
      </c>
      <c r="K19" s="4"/>
      <c r="L19" s="1"/>
      <c r="M19" s="1"/>
      <c r="N19" s="1"/>
      <c r="O19" s="1"/>
    </row>
    <row r="20" spans="1:15" ht="10.5">
      <c r="A20" s="1"/>
      <c r="B20" s="1"/>
      <c r="C20" s="3" t="s">
        <v>22</v>
      </c>
      <c r="D20" s="24"/>
      <c r="E20" s="28">
        <v>20</v>
      </c>
      <c r="F20" s="29"/>
      <c r="G20" s="4"/>
      <c r="H20" s="24"/>
      <c r="I20" s="28">
        <f>E20</f>
        <v>20</v>
      </c>
      <c r="J20" s="25">
        <f>E19</f>
        <v>36892</v>
      </c>
      <c r="K20" s="29"/>
      <c r="L20" s="1"/>
      <c r="M20" s="1"/>
      <c r="N20" s="1"/>
      <c r="O20" s="1"/>
    </row>
    <row r="21" spans="1:15" ht="10.5">
      <c r="A21" s="1"/>
      <c r="B21" s="1"/>
      <c r="C21" s="1" t="s">
        <v>23</v>
      </c>
      <c r="D21" s="1"/>
      <c r="E21" s="30"/>
      <c r="F21" s="31">
        <f>_XLL.YPPDEF($E$11,F19,$E$13,$E$12)</f>
        <v>19.018594238281253</v>
      </c>
      <c r="G21" s="4"/>
      <c r="H21" s="24"/>
      <c r="I21" s="28">
        <f>E25</f>
        <v>30</v>
      </c>
      <c r="J21" s="25">
        <f>E24</f>
        <v>37622</v>
      </c>
      <c r="K21" s="29"/>
      <c r="L21" s="1"/>
      <c r="M21" s="1"/>
      <c r="N21" s="1"/>
      <c r="O21" s="1"/>
    </row>
    <row r="22" spans="1:15" ht="10.5">
      <c r="A22" s="1"/>
      <c r="B22" s="1"/>
      <c r="C22" s="1" t="s">
        <v>24</v>
      </c>
      <c r="D22" s="1"/>
      <c r="E22" s="32"/>
      <c r="F22" s="31"/>
      <c r="G22" s="31">
        <f>F21*E20</f>
        <v>380.37188476562505</v>
      </c>
      <c r="H22" s="24"/>
      <c r="I22" s="28">
        <f>E30</f>
        <v>40</v>
      </c>
      <c r="J22" s="25">
        <f>E29</f>
        <v>39448</v>
      </c>
      <c r="K22" s="29"/>
      <c r="L22" s="1"/>
      <c r="M22" s="1"/>
      <c r="N22" s="1"/>
      <c r="O22" s="1"/>
    </row>
    <row r="23" spans="1:15" ht="10.5">
      <c r="A23" s="1"/>
      <c r="B23" s="1"/>
      <c r="C23" s="23" t="s">
        <v>25</v>
      </c>
      <c r="D23" s="1"/>
      <c r="E23" s="33"/>
      <c r="F23" s="31"/>
      <c r="G23" s="31"/>
      <c r="H23" s="1"/>
      <c r="I23" s="34"/>
      <c r="J23" s="34"/>
      <c r="K23" s="1"/>
      <c r="L23" s="1"/>
      <c r="M23" s="1"/>
      <c r="N23" s="1"/>
      <c r="O23" s="1"/>
    </row>
    <row r="24" spans="1:15" ht="11.25" thickBot="1">
      <c r="A24" s="1"/>
      <c r="B24" s="1"/>
      <c r="C24" s="1" t="s">
        <v>26</v>
      </c>
      <c r="D24" s="24"/>
      <c r="E24" s="25">
        <v>37622</v>
      </c>
      <c r="F24" s="26">
        <f>_XLL.DIFFM($E$14,E24)</f>
        <v>36</v>
      </c>
      <c r="G24" s="4"/>
      <c r="H24" s="1"/>
      <c r="I24" s="1"/>
      <c r="J24" s="35"/>
      <c r="K24" s="1"/>
      <c r="L24" s="1"/>
      <c r="M24" s="1"/>
      <c r="N24" s="1"/>
      <c r="O24" s="1"/>
    </row>
    <row r="25" spans="1:15" ht="11.25" thickBot="1">
      <c r="A25" s="1"/>
      <c r="B25" s="1"/>
      <c r="C25" s="1" t="s">
        <v>27</v>
      </c>
      <c r="D25" s="24"/>
      <c r="E25" s="28">
        <v>30</v>
      </c>
      <c r="F25" s="29"/>
      <c r="G25" s="4"/>
      <c r="H25" s="1"/>
      <c r="I25" s="36" t="s">
        <v>0</v>
      </c>
      <c r="J25" s="37">
        <f>_XLL.EQYIELDGD(E14,G34,J20:J22,I20:I22,0,$E$13,E12)</f>
        <v>0.049999999977590415</v>
      </c>
      <c r="K25" s="38"/>
      <c r="L25" s="1"/>
      <c r="M25" s="1"/>
      <c r="N25" s="1"/>
      <c r="O25" s="1"/>
    </row>
    <row r="26" spans="1:15" ht="10.5">
      <c r="A26" s="1"/>
      <c r="B26" s="1"/>
      <c r="C26" s="1" t="s">
        <v>23</v>
      </c>
      <c r="D26" s="1"/>
      <c r="E26" s="30"/>
      <c r="F26" s="31">
        <f>_XLL.YPPDEF($E$11,F24,$E$13,$E$12)</f>
        <v>17.197893184980547</v>
      </c>
      <c r="G26" s="4"/>
      <c r="H26" s="1"/>
      <c r="I26" s="1"/>
      <c r="J26" s="39"/>
      <c r="K26" s="1"/>
      <c r="L26" s="1"/>
      <c r="M26" s="1"/>
      <c r="N26" s="1"/>
      <c r="O26" s="1"/>
    </row>
    <row r="27" spans="1:15" ht="10.5">
      <c r="A27" s="1"/>
      <c r="B27" s="1"/>
      <c r="C27" s="1" t="s">
        <v>24</v>
      </c>
      <c r="D27" s="1"/>
      <c r="E27" s="32"/>
      <c r="F27" s="31"/>
      <c r="G27" s="31">
        <f>F26*(E25-E20)</f>
        <v>171.97893184980546</v>
      </c>
      <c r="H27" s="1"/>
      <c r="I27" s="1"/>
      <c r="J27" s="40"/>
      <c r="K27" s="1"/>
      <c r="L27" s="1"/>
      <c r="M27" s="1"/>
      <c r="N27" s="1"/>
      <c r="O27" s="1"/>
    </row>
    <row r="28" spans="1:15" ht="10.5">
      <c r="A28" s="1"/>
      <c r="B28" s="1"/>
      <c r="C28" s="23" t="s">
        <v>28</v>
      </c>
      <c r="D28" s="1"/>
      <c r="E28" s="33"/>
      <c r="F28" s="31"/>
      <c r="G28" s="31"/>
      <c r="H28" s="1"/>
      <c r="I28" s="1"/>
      <c r="J28" s="40"/>
      <c r="K28" s="1"/>
      <c r="L28" s="1"/>
      <c r="M28" s="1"/>
      <c r="N28" s="1"/>
      <c r="O28" s="1"/>
    </row>
    <row r="29" spans="1:15" ht="10.5">
      <c r="A29" s="1"/>
      <c r="B29" s="1"/>
      <c r="C29" s="1" t="s">
        <v>26</v>
      </c>
      <c r="D29" s="24"/>
      <c r="E29" s="25">
        <v>39448</v>
      </c>
      <c r="F29" s="26">
        <f>_XLL.DIFFM($E$14,E29)</f>
        <v>96</v>
      </c>
      <c r="G29" s="4"/>
      <c r="H29" s="1"/>
      <c r="I29" s="1"/>
      <c r="J29" s="40"/>
      <c r="K29" s="1"/>
      <c r="L29" s="1"/>
      <c r="M29" s="1"/>
      <c r="N29" s="1"/>
      <c r="O29" s="1"/>
    </row>
    <row r="30" spans="1:15" ht="10.5">
      <c r="A30" s="1"/>
      <c r="B30" s="1"/>
      <c r="C30" s="1" t="s">
        <v>27</v>
      </c>
      <c r="D30" s="24"/>
      <c r="E30" s="28">
        <v>40</v>
      </c>
      <c r="F30" s="29"/>
      <c r="G30" s="4"/>
      <c r="H30" s="1"/>
      <c r="I30" s="1"/>
      <c r="J30" s="40"/>
      <c r="K30" s="1"/>
      <c r="L30" s="1"/>
      <c r="M30" s="1"/>
      <c r="N30" s="1"/>
      <c r="O30" s="1"/>
    </row>
    <row r="31" spans="1:15" ht="10.5">
      <c r="A31" s="1"/>
      <c r="B31" s="1"/>
      <c r="C31" s="1" t="s">
        <v>23</v>
      </c>
      <c r="D31" s="1"/>
      <c r="E31" s="34"/>
      <c r="F31" s="31">
        <f>_XLL.YPPDEF($E$11,F29,$E$13,$E$12)</f>
        <v>13.372645540545523</v>
      </c>
      <c r="G31" s="4"/>
      <c r="H31" s="1"/>
      <c r="I31" s="1"/>
      <c r="J31" s="40"/>
      <c r="K31" s="1"/>
      <c r="L31" s="1"/>
      <c r="M31" s="1"/>
      <c r="N31" s="1"/>
      <c r="O31" s="1"/>
    </row>
    <row r="32" spans="1:15" ht="10.5">
      <c r="A32" s="1"/>
      <c r="B32" s="1"/>
      <c r="C32" s="1" t="s">
        <v>24</v>
      </c>
      <c r="D32" s="1"/>
      <c r="E32" s="1"/>
      <c r="F32" s="31"/>
      <c r="G32" s="31">
        <f>F31*(E30-E25)</f>
        <v>133.72645540545523</v>
      </c>
      <c r="H32" s="1"/>
      <c r="I32" s="1"/>
      <c r="J32" s="40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4"/>
      <c r="G33" s="27"/>
      <c r="H33" s="1"/>
      <c r="I33" s="1"/>
      <c r="J33" s="40"/>
      <c r="K33" s="1"/>
      <c r="L33" s="1"/>
      <c r="M33" s="1"/>
      <c r="N33" s="1"/>
      <c r="O33" s="1"/>
    </row>
    <row r="34" spans="1:15" ht="11.25" thickBot="1">
      <c r="A34" s="1"/>
      <c r="B34" s="1"/>
      <c r="C34" s="1"/>
      <c r="D34" s="1"/>
      <c r="E34" s="1"/>
      <c r="F34" s="4"/>
      <c r="G34" s="41">
        <f>SUM(G19:G33)</f>
        <v>686.0772720208857</v>
      </c>
      <c r="H34" s="1"/>
      <c r="I34" s="1"/>
      <c r="J34" s="40"/>
      <c r="K34" s="1"/>
      <c r="L34" s="1"/>
      <c r="M34" s="1"/>
      <c r="N34" s="1"/>
      <c r="O34" s="1"/>
    </row>
    <row r="35" spans="1:15" ht="11.25" thickTop="1">
      <c r="A35" s="1"/>
      <c r="B35" s="1"/>
      <c r="C35" s="1"/>
      <c r="D35" s="1"/>
      <c r="E35" s="1"/>
      <c r="F35" s="4"/>
      <c r="G35" s="42"/>
      <c r="H35" s="1"/>
      <c r="I35" s="1"/>
      <c r="J35" s="40"/>
      <c r="K35" s="1"/>
      <c r="L35" s="1"/>
      <c r="M35" s="1"/>
      <c r="N35" s="1"/>
      <c r="O35" s="1"/>
    </row>
    <row r="36" spans="1:15" ht="10.5">
      <c r="A36" s="1"/>
      <c r="B36" s="1"/>
      <c r="C36" s="43" t="s">
        <v>29</v>
      </c>
      <c r="D36" s="1"/>
      <c r="F36" s="4"/>
      <c r="G36" s="1"/>
      <c r="H36" s="1"/>
      <c r="I36" s="1"/>
      <c r="J36" s="40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4"/>
      <c r="G37" s="1"/>
      <c r="H37" s="1"/>
      <c r="I37" s="1"/>
      <c r="J37" s="40"/>
      <c r="K37" s="1"/>
      <c r="L37" s="1"/>
      <c r="M37" s="1"/>
      <c r="N37" s="1"/>
      <c r="O37" s="1"/>
    </row>
    <row r="38" spans="1:15" ht="10.5">
      <c r="A38" s="1"/>
      <c r="B38" s="1"/>
      <c r="D38" s="1"/>
      <c r="E38" s="1" t="s">
        <v>30</v>
      </c>
      <c r="F38" s="4" t="s">
        <v>31</v>
      </c>
      <c r="G38" s="1"/>
      <c r="H38" s="1"/>
      <c r="I38" s="6" t="s">
        <v>32</v>
      </c>
      <c r="J38" s="40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28">
        <f>E20</f>
        <v>20</v>
      </c>
      <c r="F39" s="44">
        <f>F19</f>
        <v>12</v>
      </c>
      <c r="G39" s="1"/>
      <c r="H39" s="1"/>
      <c r="I39" s="1"/>
      <c r="J39" s="40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28">
        <f>E25</f>
        <v>30</v>
      </c>
      <c r="F40" s="44">
        <f>F24</f>
        <v>36</v>
      </c>
      <c r="G40" s="1"/>
      <c r="H40" s="1"/>
      <c r="I40" s="1" t="s">
        <v>33</v>
      </c>
      <c r="J40" s="45">
        <f>_XLL.EQYIELDG(E43,E39:E41,F39:F41,,E13,E12)</f>
        <v>0.049999999977590415</v>
      </c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28">
        <f>E30</f>
        <v>40</v>
      </c>
      <c r="F41" s="44">
        <f>F29</f>
        <v>96</v>
      </c>
      <c r="G41" s="1"/>
      <c r="H41" s="1"/>
      <c r="I41" s="1"/>
      <c r="J41" s="40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4"/>
      <c r="G42" s="1"/>
      <c r="H42" s="1"/>
      <c r="I42" s="1"/>
      <c r="J42" s="40"/>
      <c r="K42" s="1"/>
      <c r="L42" s="1"/>
      <c r="M42" s="1"/>
      <c r="N42" s="1"/>
      <c r="O42" s="1"/>
    </row>
    <row r="43" spans="1:15" ht="10.5">
      <c r="A43" s="1"/>
      <c r="B43" s="1"/>
      <c r="C43" s="1" t="s">
        <v>34</v>
      </c>
      <c r="D43" s="1"/>
      <c r="E43" s="46">
        <f>_XLL.CAPVALUEG(E11,E39:E41,F39:F41,,E13,E12)</f>
        <v>686.0772720208857</v>
      </c>
      <c r="F43" s="4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43" t="s">
        <v>35</v>
      </c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4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6" t="s">
        <v>14</v>
      </c>
      <c r="D47" s="17"/>
      <c r="E47" s="21">
        <v>37987</v>
      </c>
      <c r="F47" s="4"/>
      <c r="G47" s="1"/>
      <c r="H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6" t="s">
        <v>12</v>
      </c>
      <c r="D48" s="17"/>
      <c r="E48" s="20">
        <f>1+2</f>
        <v>3</v>
      </c>
      <c r="F48" s="4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4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23" t="s">
        <v>15</v>
      </c>
      <c r="D50" s="14"/>
      <c r="E50" s="14"/>
      <c r="F50" s="14"/>
      <c r="G50" s="14"/>
      <c r="H50" s="14"/>
      <c r="I50" s="23" t="s">
        <v>16</v>
      </c>
      <c r="J50" s="14"/>
      <c r="K50" s="1"/>
      <c r="L50" s="1"/>
      <c r="M50" s="1"/>
      <c r="N50" s="1"/>
      <c r="O50" s="1"/>
    </row>
    <row r="51" spans="1:15" ht="10.5">
      <c r="A51" s="1"/>
      <c r="B51" s="1"/>
      <c r="C51" s="16"/>
      <c r="D51" s="14"/>
      <c r="E51" s="14"/>
      <c r="F51" s="14"/>
      <c r="G51" s="14"/>
      <c r="H51" s="14"/>
      <c r="I51" s="14"/>
      <c r="J51" s="14"/>
      <c r="K51" s="1"/>
      <c r="L51" s="1"/>
      <c r="M51" s="1"/>
      <c r="N51" s="1"/>
      <c r="O51" s="1"/>
    </row>
    <row r="52" spans="1:15" ht="10.5">
      <c r="A52" s="1"/>
      <c r="B52" s="1"/>
      <c r="C52" s="23" t="s">
        <v>17</v>
      </c>
      <c r="D52" s="14"/>
      <c r="E52" s="15"/>
      <c r="F52" s="14"/>
      <c r="G52" s="14"/>
      <c r="H52" s="14"/>
      <c r="I52" s="14"/>
      <c r="J52" s="4" t="s">
        <v>18</v>
      </c>
      <c r="K52" s="1"/>
      <c r="L52" s="1"/>
      <c r="M52" s="1"/>
      <c r="N52" s="1"/>
      <c r="O52" s="1"/>
    </row>
    <row r="53" spans="1:15" ht="10.5">
      <c r="A53" s="1"/>
      <c r="B53" s="1"/>
      <c r="C53" s="3" t="s">
        <v>19</v>
      </c>
      <c r="D53" s="24"/>
      <c r="E53" s="25">
        <v>36892</v>
      </c>
      <c r="F53" s="26">
        <f>MAX(_XLL.DIFFM($E$47,E53),0)</f>
        <v>0</v>
      </c>
      <c r="G53" s="4"/>
      <c r="H53" s="1"/>
      <c r="I53" s="27" t="s">
        <v>20</v>
      </c>
      <c r="J53" s="27" t="s">
        <v>21</v>
      </c>
      <c r="K53" s="1"/>
      <c r="L53" s="1"/>
      <c r="M53" s="1"/>
      <c r="N53" s="1"/>
      <c r="O53" s="1"/>
    </row>
    <row r="54" spans="1:15" ht="10.5">
      <c r="A54" s="1"/>
      <c r="B54" s="1"/>
      <c r="C54" s="3" t="s">
        <v>22</v>
      </c>
      <c r="D54" s="24"/>
      <c r="E54" s="28">
        <v>20</v>
      </c>
      <c r="F54" s="29"/>
      <c r="G54" s="4"/>
      <c r="H54" s="24"/>
      <c r="I54" s="28">
        <f>E54</f>
        <v>20</v>
      </c>
      <c r="J54" s="25">
        <f>E53</f>
        <v>36892</v>
      </c>
      <c r="K54" s="1"/>
      <c r="L54" s="1"/>
      <c r="M54" s="1"/>
      <c r="N54" s="1"/>
      <c r="O54" s="1"/>
    </row>
    <row r="55" spans="1:15" ht="10.5">
      <c r="A55" s="1"/>
      <c r="B55" s="1"/>
      <c r="C55" s="1" t="s">
        <v>23</v>
      </c>
      <c r="D55" s="1"/>
      <c r="E55" s="30"/>
      <c r="F55" s="31">
        <f>_XLL.YPPDEF($E$11,F53,$E$13,$E$12)</f>
        <v>20</v>
      </c>
      <c r="G55" s="4"/>
      <c r="H55" s="24"/>
      <c r="I55" s="28">
        <f>E59</f>
        <v>30</v>
      </c>
      <c r="J55" s="25">
        <f>E58</f>
        <v>37622</v>
      </c>
      <c r="K55" s="1"/>
      <c r="L55" s="1"/>
      <c r="M55" s="1"/>
      <c r="N55" s="1"/>
      <c r="O55" s="1"/>
    </row>
    <row r="56" spans="1:15" ht="10.5">
      <c r="A56" s="1"/>
      <c r="B56" s="1"/>
      <c r="C56" s="1" t="s">
        <v>24</v>
      </c>
      <c r="D56" s="1"/>
      <c r="E56" s="32"/>
      <c r="F56" s="31"/>
      <c r="G56" s="31">
        <f>F55*E54</f>
        <v>400</v>
      </c>
      <c r="H56" s="24"/>
      <c r="I56" s="28">
        <f>E64</f>
        <v>40</v>
      </c>
      <c r="J56" s="25">
        <f>E63</f>
        <v>39448</v>
      </c>
      <c r="K56" s="1"/>
      <c r="L56" s="1"/>
      <c r="M56" s="1"/>
      <c r="N56" s="1"/>
      <c r="O56" s="1"/>
    </row>
    <row r="57" spans="1:15" ht="10.5">
      <c r="A57" s="1"/>
      <c r="B57" s="1"/>
      <c r="C57" s="23" t="s">
        <v>25</v>
      </c>
      <c r="D57" s="1"/>
      <c r="E57" s="33"/>
      <c r="F57" s="31"/>
      <c r="G57" s="31"/>
      <c r="H57" s="1"/>
      <c r="I57" s="34"/>
      <c r="J57" s="34"/>
      <c r="K57" s="1"/>
      <c r="L57" s="1"/>
      <c r="M57" s="1"/>
      <c r="N57" s="1"/>
      <c r="O57" s="1"/>
    </row>
    <row r="58" spans="1:15" ht="11.25" thickBot="1">
      <c r="A58" s="1"/>
      <c r="B58" s="1"/>
      <c r="C58" s="1" t="s">
        <v>26</v>
      </c>
      <c r="D58" s="24"/>
      <c r="E58" s="25">
        <v>37622</v>
      </c>
      <c r="F58" s="26">
        <f>MAX(_XLL.DIFFM($E$47,E58),0)</f>
        <v>0</v>
      </c>
      <c r="G58" s="4"/>
      <c r="H58" s="1"/>
      <c r="I58" s="1"/>
      <c r="J58" s="35"/>
      <c r="K58" s="1"/>
      <c r="L58" s="1"/>
      <c r="M58" s="1"/>
      <c r="N58" s="1"/>
      <c r="O58" s="1"/>
    </row>
    <row r="59" spans="1:15" ht="11.25" thickBot="1">
      <c r="A59" s="1"/>
      <c r="B59" s="1"/>
      <c r="C59" s="1" t="s">
        <v>27</v>
      </c>
      <c r="D59" s="24"/>
      <c r="E59" s="28">
        <v>30</v>
      </c>
      <c r="F59" s="29"/>
      <c r="G59" s="4"/>
      <c r="H59" s="1"/>
      <c r="I59" s="36" t="s">
        <v>0</v>
      </c>
      <c r="J59" s="37">
        <f>_XLL.EQYIELDGD($E$47,G68,$J$54:$J$56,$I$54:$I$56,0,$E$13,$E$48)</f>
        <v>0.049999999977454954</v>
      </c>
      <c r="K59" s="1"/>
      <c r="L59" s="1"/>
      <c r="M59" s="1"/>
      <c r="N59" s="1"/>
      <c r="O59" s="1"/>
    </row>
    <row r="60" spans="1:15" ht="10.5">
      <c r="A60" s="1"/>
      <c r="B60" s="1"/>
      <c r="C60" s="1" t="s">
        <v>23</v>
      </c>
      <c r="D60" s="1"/>
      <c r="E60" s="30"/>
      <c r="F60" s="31">
        <f>_XLL.YPPDEF($E$11,F58,$E$13,$E$12)</f>
        <v>20</v>
      </c>
      <c r="G60" s="4"/>
      <c r="H60" s="1"/>
      <c r="I60" s="1"/>
      <c r="J60" s="39"/>
      <c r="K60" s="1"/>
      <c r="L60" s="1"/>
      <c r="M60" s="1"/>
      <c r="N60" s="1"/>
      <c r="O60" s="1"/>
    </row>
    <row r="61" spans="1:15" ht="10.5">
      <c r="A61" s="1"/>
      <c r="B61" s="1"/>
      <c r="C61" s="1" t="s">
        <v>24</v>
      </c>
      <c r="D61" s="1"/>
      <c r="E61" s="32"/>
      <c r="F61" s="31"/>
      <c r="G61" s="31">
        <f>F60*(E59-E54)</f>
        <v>200</v>
      </c>
      <c r="H61" s="1"/>
      <c r="I61" s="1"/>
      <c r="J61" s="40"/>
      <c r="K61" s="1"/>
      <c r="L61" s="1"/>
      <c r="M61" s="1"/>
      <c r="N61" s="1"/>
      <c r="O61" s="1"/>
    </row>
    <row r="62" spans="1:15" ht="10.5">
      <c r="A62" s="1"/>
      <c r="B62" s="1"/>
      <c r="C62" s="23" t="s">
        <v>28</v>
      </c>
      <c r="D62" s="1"/>
      <c r="E62" s="33"/>
      <c r="F62" s="31"/>
      <c r="G62" s="31"/>
      <c r="H62" s="1"/>
      <c r="I62" s="1"/>
      <c r="J62" s="40"/>
      <c r="K62" s="1"/>
      <c r="L62" s="1"/>
      <c r="M62" s="1"/>
      <c r="N62" s="1"/>
      <c r="O62" s="1"/>
    </row>
    <row r="63" spans="1:15" ht="10.5">
      <c r="A63" s="1"/>
      <c r="B63" s="1"/>
      <c r="C63" s="1" t="s">
        <v>26</v>
      </c>
      <c r="D63" s="24"/>
      <c r="E63" s="25">
        <v>39448</v>
      </c>
      <c r="F63" s="26">
        <f>MAX(_XLL.DIFFM($E$47,E63),0)</f>
        <v>48</v>
      </c>
      <c r="G63" s="4"/>
      <c r="H63" s="1"/>
      <c r="I63" s="1"/>
      <c r="J63" s="40"/>
      <c r="K63" s="1"/>
      <c r="L63" s="1"/>
      <c r="M63" s="1"/>
      <c r="N63" s="1"/>
      <c r="O63" s="1"/>
    </row>
    <row r="64" spans="1:15" ht="10.5">
      <c r="A64" s="1"/>
      <c r="B64" s="1"/>
      <c r="C64" s="1" t="s">
        <v>27</v>
      </c>
      <c r="D64" s="24"/>
      <c r="E64" s="28">
        <v>40</v>
      </c>
      <c r="F64" s="29"/>
      <c r="G64" s="4"/>
      <c r="H64" s="1"/>
      <c r="I64" s="1"/>
      <c r="J64" s="40"/>
      <c r="K64" s="1"/>
      <c r="L64" s="1"/>
      <c r="M64" s="1"/>
      <c r="N64" s="1"/>
      <c r="O64" s="1"/>
    </row>
    <row r="65" spans="1:15" ht="10.5">
      <c r="A65" s="1"/>
      <c r="B65" s="1"/>
      <c r="C65" s="1" t="s">
        <v>23</v>
      </c>
      <c r="D65" s="1"/>
      <c r="E65" s="34"/>
      <c r="F65" s="31">
        <f>_XLL.YPPDEF($E$11,F63,$E$13,$E$12)</f>
        <v>16.353987611922374</v>
      </c>
      <c r="G65" s="4"/>
      <c r="H65" s="1"/>
      <c r="I65" s="1"/>
      <c r="J65" s="40"/>
      <c r="K65" s="1"/>
      <c r="L65" s="1"/>
      <c r="M65" s="1"/>
      <c r="N65" s="1"/>
      <c r="O65" s="1"/>
    </row>
    <row r="66" spans="1:15" ht="10.5">
      <c r="A66" s="1"/>
      <c r="B66" s="1"/>
      <c r="C66" s="1" t="s">
        <v>24</v>
      </c>
      <c r="D66" s="1"/>
      <c r="E66" s="1"/>
      <c r="F66" s="31"/>
      <c r="G66" s="31">
        <f>F65*(E64-E59)</f>
        <v>163.53987611922375</v>
      </c>
      <c r="H66" s="1"/>
      <c r="I66" s="1"/>
      <c r="J66" s="40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4"/>
      <c r="G67" s="27"/>
      <c r="H67" s="1"/>
      <c r="I67" s="1"/>
      <c r="J67" s="40"/>
      <c r="K67" s="1"/>
      <c r="L67" s="1"/>
      <c r="M67" s="1"/>
      <c r="N67" s="1"/>
      <c r="O67" s="1"/>
    </row>
    <row r="68" spans="1:15" ht="11.25" thickBot="1">
      <c r="A68" s="1"/>
      <c r="B68" s="1"/>
      <c r="C68" s="1"/>
      <c r="D68" s="1"/>
      <c r="E68" s="1"/>
      <c r="F68" s="4"/>
      <c r="G68" s="41">
        <f>SUM(G53:G67)</f>
        <v>763.5398761192238</v>
      </c>
      <c r="H68" s="1"/>
      <c r="I68" s="1"/>
      <c r="J68" s="40"/>
      <c r="K68" s="1"/>
      <c r="L68" s="1"/>
      <c r="M68" s="1"/>
      <c r="N68" s="1"/>
      <c r="O68" s="1"/>
    </row>
    <row r="69" spans="1:15" ht="11.25" thickTop="1">
      <c r="A69" s="1"/>
      <c r="B69" s="1"/>
      <c r="C69" s="6" t="s">
        <v>36</v>
      </c>
      <c r="D69" s="1"/>
      <c r="E69" s="1"/>
      <c r="F69" s="4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23"/>
      <c r="D70" s="1"/>
      <c r="E70" s="33"/>
      <c r="F70" s="31"/>
      <c r="G70" s="31"/>
      <c r="H70" s="1"/>
      <c r="I70" s="1"/>
      <c r="J70" s="1"/>
      <c r="K70" s="1"/>
      <c r="L70" s="1"/>
      <c r="M70" s="1"/>
      <c r="N70" s="1"/>
      <c r="O70" s="1"/>
    </row>
    <row r="71" spans="1:15" ht="11.25" thickBot="1">
      <c r="A71" s="1"/>
      <c r="B71" s="1"/>
      <c r="C71" s="1" t="s">
        <v>26</v>
      </c>
      <c r="D71" s="24"/>
      <c r="E71" s="25">
        <v>37622</v>
      </c>
      <c r="F71" s="26">
        <f>MAX(_XLL.DIFFM($E$47,E71),0)</f>
        <v>0</v>
      </c>
      <c r="G71" s="4"/>
      <c r="H71" s="1"/>
      <c r="I71" s="1"/>
      <c r="J71" s="35"/>
      <c r="K71" s="1"/>
      <c r="L71" s="1"/>
      <c r="M71" s="1"/>
      <c r="N71" s="1"/>
      <c r="O71" s="1"/>
    </row>
    <row r="72" spans="1:15" ht="11.25" thickBot="1">
      <c r="A72" s="1"/>
      <c r="B72" s="1"/>
      <c r="C72" s="1" t="s">
        <v>37</v>
      </c>
      <c r="D72" s="24"/>
      <c r="E72" s="28">
        <v>30</v>
      </c>
      <c r="F72" s="29" t="s">
        <v>24</v>
      </c>
      <c r="G72" s="31">
        <f>E72/E11</f>
        <v>600</v>
      </c>
      <c r="H72" s="1"/>
      <c r="I72" s="36" t="s">
        <v>0</v>
      </c>
      <c r="J72" s="37">
        <f>_XLL.EQYIELDGD($E$47,G79,$J$54:$J$56,$I$54:$I$56,0,$E$13,$E$48)</f>
        <v>0.049999999977454954</v>
      </c>
      <c r="K72" s="1"/>
      <c r="L72" s="1"/>
      <c r="M72" s="1"/>
      <c r="N72" s="1"/>
      <c r="O72" s="1"/>
    </row>
    <row r="73" spans="1:15" ht="10.5">
      <c r="A73" s="1"/>
      <c r="B73" s="1"/>
      <c r="C73" s="23" t="s">
        <v>38</v>
      </c>
      <c r="D73" s="1"/>
      <c r="E73" s="33"/>
      <c r="F73" s="31"/>
      <c r="G73" s="31"/>
      <c r="H73" s="1"/>
      <c r="I73" s="1"/>
      <c r="J73" s="40"/>
      <c r="K73" s="1"/>
      <c r="L73" s="1"/>
      <c r="M73" s="1"/>
      <c r="N73" s="1"/>
      <c r="O73" s="1"/>
    </row>
    <row r="74" spans="1:15" ht="10.5">
      <c r="A74" s="1"/>
      <c r="B74" s="1"/>
      <c r="C74" s="1" t="s">
        <v>26</v>
      </c>
      <c r="D74" s="24"/>
      <c r="E74" s="25">
        <v>39448</v>
      </c>
      <c r="F74" s="26">
        <f>MAX(_XLL.DIFFM($E$47,E74),0)</f>
        <v>48</v>
      </c>
      <c r="G74" s="4"/>
      <c r="H74" s="1"/>
      <c r="I74" s="1"/>
      <c r="J74" s="40"/>
      <c r="K74" s="1"/>
      <c r="L74" s="1"/>
      <c r="M74" s="1"/>
      <c r="N74" s="1"/>
      <c r="O74" s="1"/>
    </row>
    <row r="75" spans="1:15" ht="10.5">
      <c r="A75" s="1"/>
      <c r="B75" s="1"/>
      <c r="C75" s="1" t="s">
        <v>27</v>
      </c>
      <c r="D75" s="24"/>
      <c r="E75" s="28">
        <v>40</v>
      </c>
      <c r="F75" s="29"/>
      <c r="G75" s="4"/>
      <c r="H75" s="1"/>
      <c r="I75" s="1"/>
      <c r="J75" s="40"/>
      <c r="K75" s="1"/>
      <c r="L75" s="1"/>
      <c r="M75" s="1"/>
      <c r="N75" s="1"/>
      <c r="O75" s="1"/>
    </row>
    <row r="76" spans="1:15" ht="10.5">
      <c r="A76" s="1"/>
      <c r="B76" s="1"/>
      <c r="C76" s="1" t="s">
        <v>23</v>
      </c>
      <c r="D76" s="1"/>
      <c r="E76" s="34"/>
      <c r="F76" s="31">
        <f>_XLL.YPPDEF($E$11,F74,$E$13,$E$12)</f>
        <v>16.353987611922374</v>
      </c>
      <c r="G76" s="4"/>
      <c r="H76" s="1"/>
      <c r="I76" s="1"/>
      <c r="J76" s="40"/>
      <c r="K76" s="1"/>
      <c r="L76" s="1"/>
      <c r="M76" s="1"/>
      <c r="N76" s="1"/>
      <c r="O76" s="1" t="s">
        <v>39</v>
      </c>
    </row>
    <row r="77" spans="3:10" ht="10.5">
      <c r="C77" s="1" t="s">
        <v>24</v>
      </c>
      <c r="D77" s="1"/>
      <c r="E77" s="1"/>
      <c r="F77" s="31"/>
      <c r="G77" s="31">
        <f>F76*(E75-E72)</f>
        <v>163.53987611922375</v>
      </c>
      <c r="H77" s="1"/>
      <c r="I77" s="1"/>
      <c r="J77" s="40"/>
    </row>
    <row r="78" spans="3:10" ht="10.5">
      <c r="C78" s="1"/>
      <c r="D78" s="1"/>
      <c r="E78" s="1"/>
      <c r="F78" s="4"/>
      <c r="G78" s="27"/>
      <c r="H78" s="1"/>
      <c r="I78" s="1"/>
      <c r="J78" s="40"/>
    </row>
    <row r="79" spans="3:10" ht="11.25" thickBot="1">
      <c r="C79" s="1"/>
      <c r="D79" s="1"/>
      <c r="E79" s="1"/>
      <c r="F79" s="4"/>
      <c r="G79" s="41">
        <f>SUM(G72:G78)</f>
        <v>763.5398761192238</v>
      </c>
      <c r="H79" s="1"/>
      <c r="I79" s="1"/>
      <c r="J79" s="40"/>
    </row>
    <row r="80" ht="11.25" thickTop="1">
      <c r="O80" s="5" t="s">
        <v>39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2013-03-26T10:56:39Z</dcterms:created>
  <dcterms:modified xsi:type="dcterms:W3CDTF">2013-03-26T10:56:39Z</dcterms:modified>
  <cp:category/>
  <cp:version/>
  <cp:contentType/>
  <cp:contentStatus/>
</cp:coreProperties>
</file>