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st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<sst xmlns="http://schemas.openxmlformats.org/spreadsheetml/2006/main" count="43" uniqueCount="33">
  <si>
    <t>DistSpreadAdj</t>
  </si>
  <si>
    <t>Category:</t>
  </si>
  <si>
    <t>Distributed Amount Projections</t>
  </si>
  <si>
    <t>Family:</t>
  </si>
  <si>
    <t>Time Spread History</t>
  </si>
  <si>
    <t>Arguments:</t>
  </si>
  <si>
    <t>Time, Base, Start, MidPoint, Finish, Total, DistType, [ActualsToDate], [DayCount], [Periods], [ProjMode]</t>
  </si>
  <si>
    <t>Meaning:</t>
  </si>
  <si>
    <t>DistSpread that uses an ActualsToDate figure to continually reforecast so that the overall budget stays at Total.</t>
  </si>
  <si>
    <t>Description:</t>
  </si>
  <si>
    <t>DistSpreadAdj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</si>
  <si>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>Base</t>
  </si>
  <si>
    <t>Start</t>
  </si>
  <si>
    <t>MidPoint</t>
  </si>
  <si>
    <t>Finish</t>
  </si>
  <si>
    <t>Total</t>
  </si>
  <si>
    <t>As an Accruals Function:</t>
  </si>
  <si>
    <t>DistType</t>
  </si>
  <si>
    <t>Actuals</t>
  </si>
  <si>
    <t>Notes</t>
  </si>
  <si>
    <r>
      <t>LogNormal Distribution</t>
    </r>
    <r>
      <rPr>
        <sz val="10"/>
        <rFont val="Arial"/>
        <family val="0"/>
      </rPr>
      <t>: Start, MidPoint and Finish should progress logarithmically.  However, if you make approximations the function</t>
    </r>
  </si>
  <si>
    <t>will still work satisfactorily, because it will use a double-lognormal distribution, where the distribution is split into two equal probability halves</t>
  </si>
  <si>
    <t>which are modelled separately. For example:</t>
  </si>
  <si>
    <t>Lognormal Arrangement</t>
  </si>
  <si>
    <t>Approximate (Skewed) Lognormal</t>
  </si>
  <si>
    <r>
      <t xml:space="preserve">Normal Distribution: </t>
    </r>
    <r>
      <rPr>
        <sz val="10"/>
        <rFont val="Arial"/>
        <family val="0"/>
      </rPr>
      <t>Similar to the situation with LogNormal, a useful feature of BF's normal distribution is that if Start, MidPoint and Finish are</t>
    </r>
  </si>
  <si>
    <t>not symmetrical (which they should be for a normal distribution) the function will just lapse into a double-normal distribution where it is split into</t>
  </si>
  <si>
    <t>two equal probability halves about the midpoint, as follows:</t>
  </si>
  <si>
    <t>As a Cash Function:</t>
  </si>
  <si>
    <t>ProjMode</t>
  </si>
  <si>
    <t>Periods</t>
  </si>
  <si>
    <r>
      <t xml:space="preserve">n </t>
    </r>
    <r>
      <rPr>
        <sz val="10"/>
        <rFont val="Arial"/>
        <family val="0"/>
      </rPr>
      <t xml:space="preserve"> DistSpreadAdj is not available as an array function</t>
    </r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</si>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</sst>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onths&quot;_);\(#,##0\ &quot;months&quot;\);"/>
    <numFmt numFmtId="166" formatCode="_(mmm\ yy_);;"/>
    <numFmt numFmtId="167" formatCode="_(\ ###0.00_);\(###0.00\);"/>
    <numFmt numFmtId="168" formatCode="_(d\ mmm\ yy_);;"/>
  </numFmts>
  <fonts count="8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11"/>
      <color indexed="5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165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2" xfId="0" applyBorder="1" applyAlignment="1">
      <alignment/>
    </xf>
    <xf numFmtId="168" fontId="0" fillId="2" borderId="3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0" fillId="0" borderId="6" xfId="0" applyBorder="1" applyAlignment="1">
      <alignment/>
    </xf>
    <xf numFmtId="0" fontId="0" fillId="2" borderId="3" xfId="0" applyFill="1" applyBorder="1" applyAlignment="1">
      <alignment horizontal="center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5" max="5" width="11.57421875" style="0" bestFit="1" customWidth="1"/>
    <col min="6" max="8" width="11.57421875" style="0" customWidth="1"/>
    <col min="9" max="9" width="10.57421875" style="0" customWidth="1"/>
    <col min="13" max="13" width="9.57421875" style="0" customWidth="1"/>
    <col min="15" max="15" width="12.00390625" style="0" customWidth="1"/>
  </cols>
  <sheetData>
    <row r="3" spans="3:16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3:16" ht="12.75">
      <c r="C5" s="4" t="s">
        <v>1</v>
      </c>
      <c r="D5" s="2" t="s">
        <v>2</v>
      </c>
      <c r="E5" s="3"/>
      <c r="F5" s="3"/>
      <c r="G5" s="3"/>
      <c r="H5" s="3"/>
      <c r="I5" s="5"/>
      <c r="J5" s="3"/>
      <c r="K5" s="3"/>
      <c r="L5" s="3"/>
      <c r="M5" s="3"/>
      <c r="N5" s="3"/>
      <c r="O5" s="3"/>
      <c r="P5" s="3"/>
    </row>
    <row r="6" spans="3:16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3:16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3:16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16" ht="66" customHeight="1">
      <c r="C9" s="6" t="s">
        <v>9</v>
      </c>
      <c r="D9" s="7" t="s">
        <v>10</v>
      </c>
      <c r="E9" s="8"/>
      <c r="F9" s="8"/>
      <c r="G9" s="8"/>
      <c r="H9" s="8"/>
      <c r="I9" s="8"/>
      <c r="J9" s="8"/>
      <c r="K9" s="8"/>
      <c r="L9" s="8"/>
      <c r="M9" s="8"/>
      <c r="N9" s="3"/>
      <c r="O9" s="3"/>
      <c r="P9" s="3"/>
    </row>
    <row r="10" spans="3:16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3:16" ht="12.75">
      <c r="C11" s="3"/>
      <c r="D11" s="9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3:16" ht="12.75">
      <c r="C12" s="3"/>
      <c r="D12" s="11" t="s">
        <v>11</v>
      </c>
      <c r="E12" s="12">
        <v>12</v>
      </c>
      <c r="F12" s="13"/>
      <c r="G12" s="3"/>
      <c r="H12" s="3"/>
      <c r="I12" s="14"/>
      <c r="J12" s="14"/>
      <c r="K12" s="14"/>
      <c r="L12" s="14"/>
      <c r="M12" s="14"/>
      <c r="N12" s="14"/>
      <c r="O12" s="3"/>
      <c r="P12" s="3"/>
    </row>
    <row r="13" spans="3:16" ht="12.75">
      <c r="C13" s="3"/>
      <c r="D13" s="11" t="s">
        <v>12</v>
      </c>
      <c r="E13" s="15">
        <v>38169</v>
      </c>
      <c r="F13" s="13"/>
      <c r="G13" s="3"/>
      <c r="H13" s="3"/>
      <c r="I13" s="14"/>
      <c r="J13" s="14"/>
      <c r="K13" s="14"/>
      <c r="L13" s="14"/>
      <c r="M13" s="14"/>
      <c r="N13" s="14"/>
      <c r="O13" s="3"/>
      <c r="P13" s="3"/>
    </row>
    <row r="14" spans="3:16" ht="12.75">
      <c r="C14" s="3"/>
      <c r="D14" s="11" t="s">
        <v>13</v>
      </c>
      <c r="E14" s="15">
        <v>38353</v>
      </c>
      <c r="F14" s="13"/>
      <c r="G14" s="3"/>
      <c r="H14" s="3"/>
      <c r="I14" s="14"/>
      <c r="J14" s="14"/>
      <c r="K14" s="14"/>
      <c r="L14" s="14"/>
      <c r="M14" s="14"/>
      <c r="N14" s="14"/>
      <c r="O14" s="3"/>
      <c r="P14" s="3"/>
    </row>
    <row r="15" spans="3:16" ht="12.75">
      <c r="C15" s="3"/>
      <c r="D15" s="11" t="s">
        <v>14</v>
      </c>
      <c r="E15" s="15">
        <v>39995</v>
      </c>
      <c r="F15" s="13"/>
      <c r="G15" s="3"/>
      <c r="H15" s="3"/>
      <c r="I15" s="14"/>
      <c r="J15" s="14"/>
      <c r="K15" s="14"/>
      <c r="L15" s="14"/>
      <c r="M15" s="14"/>
      <c r="N15" s="14"/>
      <c r="O15" s="3"/>
      <c r="P15" s="3"/>
    </row>
    <row r="16" spans="3:16" ht="12.75">
      <c r="C16" s="3"/>
      <c r="D16" s="11" t="s">
        <v>15</v>
      </c>
      <c r="E16" s="16">
        <v>100</v>
      </c>
      <c r="F16" s="13"/>
      <c r="G16" s="3"/>
      <c r="H16" s="3"/>
      <c r="I16" s="14"/>
      <c r="J16" s="14"/>
      <c r="K16" s="14"/>
      <c r="L16" s="14"/>
      <c r="M16" s="14"/>
      <c r="N16" s="14"/>
      <c r="O16" s="3"/>
      <c r="P16" s="3"/>
    </row>
    <row r="17" spans="3:16" ht="12.75">
      <c r="C17" s="3"/>
      <c r="D17" s="9"/>
      <c r="E17" s="17"/>
      <c r="F17" s="3"/>
      <c r="G17" s="3"/>
      <c r="H17" s="3"/>
      <c r="I17" s="14"/>
      <c r="J17" s="14"/>
      <c r="K17" s="14"/>
      <c r="L17" s="14"/>
      <c r="M17" s="14"/>
      <c r="N17" s="14"/>
      <c r="O17" s="3"/>
      <c r="P17" s="3"/>
    </row>
    <row r="18" spans="3:16" ht="12.75">
      <c r="C18" s="18" t="s">
        <v>16</v>
      </c>
      <c r="D18" s="19"/>
      <c r="E18" s="10"/>
      <c r="F18" s="10"/>
      <c r="G18" s="10"/>
      <c r="H18" s="10"/>
      <c r="I18" s="20">
        <v>37987</v>
      </c>
      <c r="J18" s="20">
        <f>_XLL.DPM(I18,$E$12)</f>
        <v>38353</v>
      </c>
      <c r="K18" s="20">
        <f>_XLL.DPM(J18,$E$12)</f>
        <v>38718</v>
      </c>
      <c r="L18" s="20">
        <f>_XLL.DPM(K18,$E$12)</f>
        <v>39083</v>
      </c>
      <c r="M18" s="20">
        <f>_XLL.DPM(L18,$E$12)</f>
        <v>39448</v>
      </c>
      <c r="N18" s="20">
        <f>_XLL.DPM(M18,$E$12)</f>
        <v>39814</v>
      </c>
      <c r="O18" s="20" t="s">
        <v>15</v>
      </c>
      <c r="P18" s="10"/>
    </row>
    <row r="19" spans="3:16" ht="12.75">
      <c r="C19" s="17"/>
      <c r="D19" s="21"/>
      <c r="E19" s="17"/>
      <c r="F19" s="17"/>
      <c r="G19" s="17"/>
      <c r="H19" s="17"/>
      <c r="I19" s="22"/>
      <c r="J19" s="22"/>
      <c r="K19" s="22"/>
      <c r="L19" s="22"/>
      <c r="M19" s="22"/>
      <c r="N19" s="22"/>
      <c r="O19" s="17"/>
      <c r="P19" s="17"/>
    </row>
    <row r="20" spans="3:16" ht="12.75">
      <c r="C20" s="3" t="s">
        <v>17</v>
      </c>
      <c r="D20" s="3"/>
      <c r="E20" s="3"/>
      <c r="F20" s="14" t="s">
        <v>12</v>
      </c>
      <c r="G20" s="14" t="s">
        <v>13</v>
      </c>
      <c r="H20" s="14" t="s">
        <v>14</v>
      </c>
      <c r="I20" s="3"/>
      <c r="J20" s="3"/>
      <c r="K20" s="3"/>
      <c r="L20" s="3"/>
      <c r="M20" s="3"/>
      <c r="N20" s="3"/>
      <c r="O20" s="3"/>
      <c r="P20" s="3"/>
    </row>
    <row r="21" spans="3:16" ht="12.75">
      <c r="C21" s="10"/>
      <c r="D21" s="3"/>
      <c r="E21" s="3"/>
      <c r="F21" s="23"/>
      <c r="G21" s="23"/>
      <c r="H21" s="23"/>
      <c r="I21" s="24" t="s">
        <v>18</v>
      </c>
      <c r="J21" s="23"/>
      <c r="K21" s="23"/>
      <c r="L21" s="23"/>
      <c r="M21" s="23"/>
      <c r="N21" s="23"/>
      <c r="O21" s="14"/>
      <c r="P21" s="3"/>
    </row>
    <row r="22" spans="3:16" ht="12.75">
      <c r="C22" s="16">
        <v>1</v>
      </c>
      <c r="D22" s="25" t="str">
        <f>_XLL.DESCRIBEDISTTYPE(C22)</f>
        <v>Uniform Distribution</v>
      </c>
      <c r="E22" s="26"/>
      <c r="F22" s="27">
        <v>38169</v>
      </c>
      <c r="G22" s="27">
        <v>39264</v>
      </c>
      <c r="H22" s="27">
        <v>39995</v>
      </c>
      <c r="I22" s="28">
        <v>8</v>
      </c>
      <c r="J22" s="28">
        <v>18</v>
      </c>
      <c r="K22" s="29">
        <f>_XLL.DISTSPREADADJ(K$18,$E$12,$F22,$G22,$H22,$E$16,$C22,SUM($I22:J22))</f>
        <v>21.14285714285714</v>
      </c>
      <c r="L22" s="29">
        <f>_XLL.DISTSPREAD(L$18,$E$12,$F22,$G22,$H22,$E$16,$C22,SUM($I22:K22))</f>
        <v>20.000000000333344</v>
      </c>
      <c r="M22" s="29">
        <f>_XLL.DISTSPREAD(M$18,$E$12,$F22,$G22,$H22,$E$16,$C22,SUM($I22:L22))</f>
        <v>20.00000000033333</v>
      </c>
      <c r="N22" s="29">
        <f>_XLL.DISTSPREAD(N$18,$E$12,$F22,$G22,$H22,$E$16,$C22,SUM($I22:M22))</f>
        <v>9.917808219343382</v>
      </c>
      <c r="O22" s="30">
        <f>SUM(I22:N22)</f>
        <v>97.0606653628672</v>
      </c>
      <c r="P22" s="3"/>
    </row>
    <row r="23" spans="3:16" ht="12.75">
      <c r="C23" s="16">
        <v>2</v>
      </c>
      <c r="D23" s="25" t="str">
        <f>_XLL.DESCRIBEDISTTYPE(C23)</f>
        <v>Triangular Distribution</v>
      </c>
      <c r="E23" s="26"/>
      <c r="F23" s="27">
        <v>38169</v>
      </c>
      <c r="G23" s="27">
        <v>39264</v>
      </c>
      <c r="H23" s="27">
        <v>39995</v>
      </c>
      <c r="I23" s="28">
        <v>1</v>
      </c>
      <c r="J23" s="28">
        <v>12</v>
      </c>
      <c r="K23" s="29">
        <f>_XLL.DISTSPREADADJ(K$18,$E$12,$F23,$G23,$H23,$E$16,$C23,SUM($I23:J23))</f>
        <v>27.294117646813525</v>
      </c>
      <c r="L23" s="29">
        <f>_XLL.DISTSPREAD(L$18,$E$12,$F23,$G23,$H23,$E$16,$C23,SUM($I23:K23))</f>
        <v>35.83333333388427</v>
      </c>
      <c r="M23" s="29">
        <f>_XLL.DISTSPREAD(M$18,$E$12,$F23,$G23,$H23,$E$16,$C23,SUM($I23:L23))</f>
        <v>20.00000000033333</v>
      </c>
      <c r="N23" s="29">
        <f>_XLL.DISTSPREAD(N$18,$E$12,$F23,$G23,$H23,$E$16,$C23,SUM($I23:M23))</f>
        <v>2.500000000042246</v>
      </c>
      <c r="O23" s="30">
        <f>SUM(I23:N23)</f>
        <v>98.62745098107338</v>
      </c>
      <c r="P23" s="3"/>
    </row>
    <row r="24" spans="3:16" ht="12.75">
      <c r="C24" s="16">
        <v>3</v>
      </c>
      <c r="D24" s="25" t="str">
        <f>_XLL.DESCRIBEDISTTYPE(C24)</f>
        <v>Double Triangular Distribution</v>
      </c>
      <c r="E24" s="26"/>
      <c r="F24" s="27">
        <v>38169</v>
      </c>
      <c r="G24" s="27">
        <v>39264</v>
      </c>
      <c r="H24" s="27">
        <v>39995</v>
      </c>
      <c r="I24" s="28">
        <v>1</v>
      </c>
      <c r="J24" s="28">
        <v>10</v>
      </c>
      <c r="K24" s="29">
        <f>_XLL.DISTSPREADADJ(K$18,$E$12,$F24,$G24,$H24,$E$16,$C24,SUM($I24:J24))</f>
        <v>22.603174603309142</v>
      </c>
      <c r="L24" s="29">
        <f>_XLL.DISTSPREAD(L$18,$E$12,$F24,$G24,$H24,$E$16,$C24,SUM($I24:K24))</f>
        <v>37.16663147213315</v>
      </c>
      <c r="M24" s="29">
        <f>_XLL.DISTSPREAD(M$18,$E$12,$F24,$G24,$H24,$E$16,$C24,SUM($I24:L24))</f>
        <v>25</v>
      </c>
      <c r="N24" s="29">
        <f>_XLL.DISTSPREAD(N$18,$E$12,$F24,$G24,$H24,$E$16,$C24,SUM($I24:M24))</f>
        <v>3.125</v>
      </c>
      <c r="O24" s="30">
        <f>SUM(I24:N24)</f>
        <v>98.89480607544229</v>
      </c>
      <c r="P24" s="3"/>
    </row>
    <row r="25" spans="3:16" ht="12.75">
      <c r="C25" s="16">
        <v>4</v>
      </c>
      <c r="D25" s="25" t="str">
        <f>_XLL.DESCRIBEDISTTYPE(C25)</f>
        <v>Normal Distribution</v>
      </c>
      <c r="E25" s="26"/>
      <c r="F25" s="27">
        <v>38169</v>
      </c>
      <c r="G25" s="27">
        <v>39264</v>
      </c>
      <c r="H25" s="27">
        <v>39995</v>
      </c>
      <c r="I25" s="28">
        <v>4</v>
      </c>
      <c r="J25" s="28">
        <v>11</v>
      </c>
      <c r="K25" s="29">
        <f>_XLL.DISTSPREADADJ(K$18,$E$12,$F25,$G25,$H25,$E$16,$C25,SUM($I25:J25))</f>
        <v>21.95947448403115</v>
      </c>
      <c r="L25" s="29">
        <f>_XLL.DISTSPREAD(L$18,$E$12,$F25,$G25,$H25,$E$16,$C25,SUM($I25:K25))</f>
        <v>37.06260131916133</v>
      </c>
      <c r="M25" s="29">
        <f>_XLL.DISTSPREAD(M$18,$E$12,$F25,$G25,$H25,$E$16,$C25,SUM($I25:L25))</f>
        <v>23.99092310495339</v>
      </c>
      <c r="N25" s="29">
        <f>_XLL.DISTSPREAD(N$18,$E$12,$F25,$G25,$H25,$E$16,$C25,SUM($I25:M25))</f>
        <v>4.051330536121423</v>
      </c>
      <c r="O25" s="30">
        <f>SUM(I25:N25)</f>
        <v>102.0643294442673</v>
      </c>
      <c r="P25" s="3"/>
    </row>
    <row r="26" spans="3:16" ht="12.75">
      <c r="C26" s="16">
        <v>5</v>
      </c>
      <c r="D26" s="25" t="str">
        <f>_XLL.DESCRIBEDISTTYPE(C26)</f>
        <v>Lognormal Distribution</v>
      </c>
      <c r="E26" s="26"/>
      <c r="F26" s="27">
        <v>38169</v>
      </c>
      <c r="G26" s="27">
        <v>38353</v>
      </c>
      <c r="H26" s="27">
        <v>39995</v>
      </c>
      <c r="I26" s="28">
        <v>40</v>
      </c>
      <c r="J26" s="28">
        <v>20</v>
      </c>
      <c r="K26" s="29">
        <f>_XLL.DISTSPREADADJ(K$18,$E$12,$F26,$G26,$H26,$E$16,$C26,SUM($I26:J26))</f>
        <v>24.42971932106136</v>
      </c>
      <c r="L26" s="29">
        <f>_XLL.DISTSPREAD(L$18,$E$12,$F26,$G26,$H26,$E$16,$C26,SUM($I26:K26))</f>
        <v>2.7403172853468494</v>
      </c>
      <c r="M26" s="29">
        <f>_XLL.DISTSPREAD(M$18,$E$12,$F26,$G26,$H26,$E$16,$C26,SUM($I26:L26))</f>
        <v>1.14610532970022</v>
      </c>
      <c r="N26" s="29">
        <f>_XLL.DISTSPREAD(N$18,$E$12,$F26,$G26,$H26,$E$16,$C26,SUM($I26:M26))</f>
        <v>1.319428872686057</v>
      </c>
      <c r="O26" s="30">
        <f>SUM(I26:N26)</f>
        <v>89.63557080879448</v>
      </c>
      <c r="P26" s="3"/>
    </row>
    <row r="27" spans="3:16" ht="12.75">
      <c r="C27" s="17"/>
      <c r="D27" s="3"/>
      <c r="E27" s="3"/>
      <c r="F27" s="22"/>
      <c r="G27" s="22"/>
      <c r="H27" s="22"/>
      <c r="I27" s="17"/>
      <c r="J27" s="17"/>
      <c r="K27" s="17"/>
      <c r="L27" s="17"/>
      <c r="M27" s="17"/>
      <c r="N27" s="17"/>
      <c r="O27" s="3"/>
      <c r="P27" s="3"/>
    </row>
    <row r="28" spans="3:16" ht="12.75">
      <c r="C28" s="31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2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s="5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s="5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s="10"/>
      <c r="D33" s="3"/>
      <c r="E33" s="3"/>
      <c r="F33" s="10"/>
      <c r="G33" s="10"/>
      <c r="H33" s="10"/>
      <c r="I33" s="24" t="s">
        <v>18</v>
      </c>
      <c r="J33" s="10"/>
      <c r="K33" s="10"/>
      <c r="L33" s="10"/>
      <c r="M33" s="10"/>
      <c r="N33" s="10"/>
      <c r="O33" s="3"/>
      <c r="P33" s="3"/>
    </row>
    <row r="34" spans="3:16" ht="12.75">
      <c r="C34" s="16">
        <v>5</v>
      </c>
      <c r="D34" s="25" t="s">
        <v>23</v>
      </c>
      <c r="E34" s="26"/>
      <c r="F34" s="27">
        <v>38169</v>
      </c>
      <c r="G34" s="27">
        <v>38353</v>
      </c>
      <c r="H34" s="27">
        <v>39995</v>
      </c>
      <c r="I34" s="28">
        <v>40</v>
      </c>
      <c r="J34" s="28">
        <v>20</v>
      </c>
      <c r="K34" s="29">
        <f>_XLL.DISTSPREADADJ(K$18,$E$12,$F34,$G34,$H34,$E$16,$C34,SUM($I34:J34))</f>
        <v>24.42971932106136</v>
      </c>
      <c r="L34" s="29">
        <f>_XLL.DISTSPREADADJ(L$18,$E$12,$F34,$G34,$H34,$E$16,$C34,SUM($I34:K34))</f>
        <v>8.185144611324942</v>
      </c>
      <c r="M34" s="29">
        <f>_XLL.DISTSPREADADJ(M$18,$E$12,$F34,$G34,$H34,$E$16,$C34,SUM($I34:L34))</f>
        <v>3.426550887979981</v>
      </c>
      <c r="N34" s="29">
        <f>_XLL.DISTSPREADADJ(N$18,$E$12,$F34,$G34,$H34,$E$16,$C34,SUM($I34:M34))</f>
        <v>3.9585851796337033</v>
      </c>
      <c r="O34" s="30">
        <f>SUM(I34:N34)</f>
        <v>99.99999999999999</v>
      </c>
      <c r="P34" s="3"/>
    </row>
    <row r="35" spans="3:16" ht="12.75">
      <c r="C35" s="16">
        <v>5</v>
      </c>
      <c r="D35" s="33" t="s">
        <v>24</v>
      </c>
      <c r="E35" s="26"/>
      <c r="F35" s="27">
        <v>38169</v>
      </c>
      <c r="G35" s="27">
        <v>38596</v>
      </c>
      <c r="H35" s="27">
        <v>39995</v>
      </c>
      <c r="I35" s="28">
        <v>40</v>
      </c>
      <c r="J35" s="28">
        <v>20</v>
      </c>
      <c r="K35" s="29">
        <f>_XLL.DISTSPREADADJ(K$18,$E$12,$F35,$G35,$H35,$E$16,$C35,SUM($I35:J35))</f>
        <v>27.026553235688738</v>
      </c>
      <c r="L35" s="29">
        <f>_XLL.DISTSPREADADJ(L$18,$E$12,$F35,$G35,$H35,$E$16,$C35,SUM($I35:K35))</f>
        <v>8.37629418195463</v>
      </c>
      <c r="M35" s="29">
        <f>_XLL.DISTSPREADADJ(M$18,$E$12,$F35,$G35,$H35,$E$16,$C35,SUM($I35:L35))</f>
        <v>2.798352816190763</v>
      </c>
      <c r="N35" s="29">
        <f>_XLL.DISTSPREADADJ(N$18,$E$12,$F35,$G35,$H35,$E$16,$C35,SUM($I35:M35))</f>
        <v>1.7987997661658675</v>
      </c>
      <c r="O35" s="30">
        <f>SUM(I35:N35)</f>
        <v>100</v>
      </c>
      <c r="P35" s="3"/>
    </row>
    <row r="36" spans="3:16" ht="12.75">
      <c r="C36" s="16">
        <v>5</v>
      </c>
      <c r="D36" s="33" t="s">
        <v>24</v>
      </c>
      <c r="E36" s="26"/>
      <c r="F36" s="27">
        <v>38169</v>
      </c>
      <c r="G36" s="27">
        <v>38534</v>
      </c>
      <c r="H36" s="27">
        <v>39995</v>
      </c>
      <c r="I36" s="28">
        <v>40</v>
      </c>
      <c r="J36" s="28">
        <v>20</v>
      </c>
      <c r="K36" s="29">
        <f>_XLL.DISTSPREADADJ(K$18,$E$12,$F36,$G36,$H36,$E$16,$C36,SUM($I36:J36))</f>
        <v>26.70867758288343</v>
      </c>
      <c r="L36" s="29">
        <f>_XLL.DISTSPREADADJ(L$18,$E$12,$F36,$G36,$H36,$E$16,$C36,SUM($I36:K36))</f>
        <v>8.259442405692285</v>
      </c>
      <c r="M36" s="29">
        <f>_XLL.DISTSPREADADJ(M$18,$E$12,$F36,$G36,$H36,$E$16,$C36,SUM($I36:L36))</f>
        <v>2.902104284118684</v>
      </c>
      <c r="N36" s="29">
        <f>_XLL.DISTSPREADADJ(N$18,$E$12,$F36,$G36,$H36,$E$16,$C36,SUM($I36:M36))</f>
        <v>2.1297757273056193</v>
      </c>
      <c r="O36" s="30">
        <f>SUM(I36:N36)</f>
        <v>100</v>
      </c>
      <c r="P36" s="3"/>
    </row>
    <row r="37" spans="3:16" ht="12.75">
      <c r="C37" s="17"/>
      <c r="D37" s="3"/>
      <c r="E37" s="3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3"/>
    </row>
    <row r="38" spans="3:16" ht="12.75">
      <c r="C38" s="32" t="s">
        <v>25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3:16" ht="12.75">
      <c r="C39" s="5" t="s">
        <v>26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3:16" ht="12.75">
      <c r="C40" s="5" t="s">
        <v>27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3:16" ht="12.75">
      <c r="C41" s="10"/>
      <c r="D41" s="3"/>
      <c r="E41" s="3"/>
      <c r="F41" s="10"/>
      <c r="G41" s="10"/>
      <c r="H41" s="10"/>
      <c r="I41" s="24" t="s">
        <v>18</v>
      </c>
      <c r="J41" s="10"/>
      <c r="K41" s="10"/>
      <c r="L41" s="10"/>
      <c r="M41" s="10"/>
      <c r="N41" s="10"/>
      <c r="O41" s="3"/>
      <c r="P41" s="3"/>
    </row>
    <row r="42" spans="3:16" ht="12.75">
      <c r="C42" s="16">
        <v>4</v>
      </c>
      <c r="D42" s="25" t="str">
        <f>_XLL.DESCRIBEDISTTYPE(C42)</f>
        <v>Normal Distribution</v>
      </c>
      <c r="E42" s="26"/>
      <c r="F42" s="27">
        <v>38169</v>
      </c>
      <c r="G42" s="27">
        <v>38534</v>
      </c>
      <c r="H42" s="27">
        <v>39995</v>
      </c>
      <c r="I42" s="28">
        <v>20</v>
      </c>
      <c r="J42" s="28">
        <v>40</v>
      </c>
      <c r="K42" s="29">
        <f>_XLL.DISTSPREADADJ(K$18,$E$12,$F42,$G42,$H42,$E$16,$C42,SUM($I42:J42))</f>
        <v>20.135041299659644</v>
      </c>
      <c r="L42" s="29">
        <f>_XLL.DISTSPREADADJ(L$18,$E$12,$F42,$G42,$H42,$E$16,$C42,SUM($I42:K42))</f>
        <v>12.294745001449195</v>
      </c>
      <c r="M42" s="29">
        <f>_XLL.DISTSPREADADJ(M$18,$E$12,$F42,$G42,$H42,$E$16,$C42,SUM($I42:L42))</f>
        <v>5.402439232526501</v>
      </c>
      <c r="N42" s="29">
        <f>_XLL.DISTSPREADADJ(N$18,$E$12,$F42,$G42,$H42,$E$16,$C42,SUM($I42:M42))</f>
        <v>2.1677744663646488</v>
      </c>
      <c r="O42" s="30">
        <f>SUM(I42:N42)</f>
        <v>100</v>
      </c>
      <c r="P42" s="3"/>
    </row>
    <row r="43" spans="3:16" ht="12.75">
      <c r="C43" s="17"/>
      <c r="D43" s="3"/>
      <c r="E43" s="3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3"/>
    </row>
    <row r="44" spans="3:16" ht="12.75">
      <c r="C44" s="18" t="s">
        <v>28</v>
      </c>
      <c r="D44" s="10"/>
      <c r="E44" s="10"/>
      <c r="F44" s="10"/>
      <c r="G44" s="10"/>
      <c r="H44" s="23"/>
      <c r="I44" s="20">
        <f>I18</f>
        <v>37987</v>
      </c>
      <c r="J44" s="20">
        <f aca="true" t="shared" si="0" ref="J44:O44">J18</f>
        <v>38353</v>
      </c>
      <c r="K44" s="20">
        <f t="shared" si="0"/>
        <v>38718</v>
      </c>
      <c r="L44" s="20">
        <f t="shared" si="0"/>
        <v>39083</v>
      </c>
      <c r="M44" s="20">
        <f t="shared" si="0"/>
        <v>39448</v>
      </c>
      <c r="N44" s="20">
        <f t="shared" si="0"/>
        <v>39814</v>
      </c>
      <c r="O44" s="20" t="str">
        <f t="shared" si="0"/>
        <v>Total</v>
      </c>
      <c r="P44" s="10"/>
    </row>
    <row r="45" spans="3:16" ht="12.75">
      <c r="C45" s="17"/>
      <c r="D45" s="3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3:16" ht="12.75">
      <c r="C46" s="26" t="s">
        <v>29</v>
      </c>
      <c r="D46" s="35">
        <v>1</v>
      </c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3:16" ht="12.75">
      <c r="C47" s="26" t="s">
        <v>30</v>
      </c>
      <c r="D47" s="35">
        <v>-1</v>
      </c>
      <c r="E47" s="1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3:16" ht="12.75">
      <c r="C48" s="10"/>
      <c r="D48" s="17"/>
      <c r="E48" s="3"/>
      <c r="F48" s="10"/>
      <c r="G48" s="10"/>
      <c r="H48" s="10"/>
      <c r="I48" s="24" t="s">
        <v>18</v>
      </c>
      <c r="J48" s="10"/>
      <c r="K48" s="10"/>
      <c r="L48" s="10"/>
      <c r="M48" s="10"/>
      <c r="N48" s="10"/>
      <c r="O48" s="3"/>
      <c r="P48" s="3"/>
    </row>
    <row r="49" spans="3:16" ht="12.75">
      <c r="C49" s="16">
        <v>2</v>
      </c>
      <c r="D49" s="25" t="str">
        <f>_XLL.DESCRIBEDISTTYPE(C49)</f>
        <v>Triangular Distribution</v>
      </c>
      <c r="E49" s="26"/>
      <c r="F49" s="27">
        <v>38169</v>
      </c>
      <c r="G49" s="27">
        <v>39264</v>
      </c>
      <c r="H49" s="27">
        <v>39995</v>
      </c>
      <c r="I49" s="28">
        <f>_XLL.DISTSPREAD(I$18,$E$12,$F49,$G49,$H49,$E$16,$C49,,$D$47,$D$46)</f>
        <v>0</v>
      </c>
      <c r="J49" s="28">
        <v>3</v>
      </c>
      <c r="K49" s="29">
        <f>_XLL.DISTSPREADADJ(K$18,$E$12,$F49,$G49,$H49,$E$16,$C49,SUM($I49:J49),,$D$47,$D$46)</f>
        <v>13.152542372305463</v>
      </c>
      <c r="L49" s="29">
        <f>_XLL.DISTSPREADADJ(L$18,$E$12,$F49,$G49,$H49,$E$16,$C49,SUM($I49:K49),,$D$47,$D$46)</f>
        <v>26.305084745706974</v>
      </c>
      <c r="M49" s="29">
        <f>_XLL.DISTSPREADADJ(M$18,$E$12,$F49,$G49,$H49,$E$16,$C49,SUM($I49:L49),,$D$47,$D$46)</f>
        <v>35.347457627489035</v>
      </c>
      <c r="N49" s="29">
        <f>_XLL.DISTSPREADADJ(N$18,$E$12,$F49,$G49,$H49,$E$16,$C49,SUM($I49:M49),,$D$47,$D$46)</f>
        <v>22.194915254498525</v>
      </c>
      <c r="O49" s="30">
        <f>SUM(I49:N49)</f>
        <v>100</v>
      </c>
      <c r="P49" s="3"/>
    </row>
    <row r="50" spans="3:16" ht="12.75">
      <c r="C50" s="17"/>
      <c r="D50" s="3"/>
      <c r="E50" s="3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3"/>
    </row>
    <row r="51" spans="3:16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3:16" ht="14.25">
      <c r="C52" s="36" t="s">
        <v>31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3:16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3:16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3:16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3:16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3:16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 t="s">
        <v>32</v>
      </c>
      <c r="P74" s="3"/>
    </row>
    <row r="75" spans="3:1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 t="s">
        <v>32</v>
      </c>
      <c r="P77" s="3"/>
    </row>
    <row r="80" ht="12.75">
      <c r="O80" t="s">
        <v>32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2013-03-26T10:56:29Z</dcterms:created>
  <dcterms:modified xsi:type="dcterms:W3CDTF">2013-03-26T10:56:29Z</dcterms:modified>
  <cp:category/>
  <cp:version/>
  <cp:contentType/>
  <cp:contentStatus/>
</cp:coreProperties>
</file>