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iffY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<sst xmlns="http://schemas.openxmlformats.org/spreadsheetml/2006/main" count="47" uniqueCount="34">
  <si>
    <t>DiffY</t>
  </si>
  <si>
    <t>Category:</t>
  </si>
  <si>
    <t>Date and Time Calculations</t>
  </si>
  <si>
    <t>Family:</t>
  </si>
  <si>
    <t>Date Difference</t>
  </si>
  <si>
    <t>Arguments:</t>
  </si>
  <si>
    <t>Date1, Date2, [DayCount], [Periods]</t>
  </si>
  <si>
    <t>Meaning:</t>
  </si>
  <si>
    <t>Difference in Years</t>
  </si>
  <si>
    <t>Description:</t>
  </si>
  <si>
    <t>Calculates the difference in years between two dates as Date2 - Date1</t>
  </si>
  <si>
    <t>Date1</t>
  </si>
  <si>
    <t>Date2</t>
  </si>
  <si>
    <t>DCount</t>
  </si>
  <si>
    <t>Function</t>
  </si>
  <si>
    <t>Check: First Principles:</t>
  </si>
  <si>
    <t>Excel's YEARFRAC function:</t>
  </si>
  <si>
    <t>30/360</t>
  </si>
  <si>
    <t>ACT/ACT</t>
  </si>
  <si>
    <t>ACT/360</t>
  </si>
  <si>
    <t>ACT/365</t>
  </si>
  <si>
    <t>30E/350</t>
  </si>
  <si>
    <t>Note on Date Inclusivity:</t>
  </si>
  <si>
    <r>
      <t xml:space="preserve">The Business Functions Library (and Excel's YEARFRAC) function </t>
    </r>
    <r>
      <rPr>
        <b/>
        <sz val="8"/>
        <rFont val="Verdana"/>
        <family val="2"/>
      </rPr>
      <t>include</t>
    </r>
    <r>
      <rPr>
        <sz val="8"/>
        <rFont val="Verdana"/>
        <family val="2"/>
      </rPr>
      <t xml:space="preserve"> the Start date but </t>
    </r>
    <r>
      <rPr>
        <b/>
        <sz val="8"/>
        <rFont val="Verdana"/>
        <family val="2"/>
      </rPr>
      <t>Exclude</t>
    </r>
    <r>
      <rPr>
        <sz val="8"/>
        <rFont val="Verdana"/>
        <family val="2"/>
      </rPr>
      <t xml:space="preserve"> the Finish Date.</t>
    </r>
  </si>
  <si>
    <r>
      <t xml:space="preserve">In other words, all these functions are </t>
    </r>
    <r>
      <rPr>
        <b/>
        <sz val="8"/>
        <rFont val="Verdana"/>
        <family val="2"/>
      </rPr>
      <t>not</t>
    </r>
    <r>
      <rPr>
        <sz val="8"/>
        <rFont val="Verdana"/>
        <family val="2"/>
      </rPr>
      <t xml:space="preserve"> Date inclusive.</t>
    </r>
  </si>
  <si>
    <t xml:space="preserve">    </t>
  </si>
  <si>
    <t xml:space="preserve">  * Note that BF and Excel use different methods where the time difference spans</t>
  </si>
  <si>
    <t xml:space="preserve">  a leap year.  Excel uses the average number of days in the years between the start year</t>
  </si>
  <si>
    <t xml:space="preserve">  and end year, irrespective of where the start date and end date are.</t>
  </si>
  <si>
    <t xml:space="preserve">  BF counts the number of whole years (in this case 8) and adds the fractional part in the </t>
  </si>
  <si>
    <t xml:space="preserve">  366-day year to that of the 365-day year, in accordance with bond calculation methodology</t>
  </si>
  <si>
    <t xml:space="preserve">  (source: Krgin, Handbook of Global Fixed Income Calculations).</t>
  </si>
  <si>
    <t xml:space="preserve">  In fact, the behavour of ACT/ACT for periods longer than a year is not standardised - bonds</t>
  </si>
  <si>
    <t xml:space="preserve">  are only concerned with periods of less than a year.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</si>
</sst>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d\ mmm\ yy_);;"/>
    <numFmt numFmtId="166" formatCode="_(\ ###0_);\(###0\);"/>
    <numFmt numFmtId="167" formatCode="_(\ ###0.0000_);\(###0.0000\);"/>
    <numFmt numFmtId="168" formatCode="_(\ ###0.0000_)&quot;*&quot;;\(###0.0000\);"/>
    <numFmt numFmtId="169" formatCode="0.0000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66" fontId="1" fillId="0" borderId="5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167" fontId="1" fillId="3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68" fontId="1" fillId="0" borderId="4" xfId="0" applyNumberFormat="1" applyFont="1" applyFill="1" applyBorder="1" applyAlignment="1">
      <alignment horizontal="center"/>
    </xf>
    <xf numFmtId="166" fontId="1" fillId="0" borderId="4" xfId="0" applyNumberFormat="1" applyFont="1" applyFill="1" applyBorder="1" applyAlignment="1">
      <alignment horizontal="center"/>
    </xf>
    <xf numFmtId="167" fontId="1" fillId="0" borderId="4" xfId="0" applyNumberFormat="1" applyFont="1" applyFill="1" applyBorder="1" applyAlignment="1">
      <alignment horizontal="center"/>
    </xf>
    <xf numFmtId="167" fontId="1" fillId="4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167" fontId="1" fillId="0" borderId="1" xfId="0" applyNumberFormat="1" applyFont="1" applyFill="1" applyBorder="1" applyAlignment="1">
      <alignment horizontal="center"/>
    </xf>
    <xf numFmtId="167" fontId="1" fillId="5" borderId="3" xfId="0" applyNumberFormat="1" applyFont="1" applyFill="1" applyBorder="1" applyAlignment="1">
      <alignment horizontal="center"/>
    </xf>
    <xf numFmtId="167" fontId="1" fillId="0" borderId="4" xfId="0" applyNumberFormat="1" applyFont="1" applyFill="1" applyBorder="1" applyAlignment="1" quotePrefix="1">
      <alignment/>
    </xf>
    <xf numFmtId="169" fontId="1" fillId="0" borderId="0" xfId="0" applyNumberFormat="1" applyFont="1" applyFill="1" applyBorder="1" applyAlignment="1">
      <alignment/>
    </xf>
    <xf numFmtId="169" fontId="1" fillId="6" borderId="0" xfId="0" applyNumberFormat="1" applyFont="1" applyFill="1" applyBorder="1" applyAlignment="1" quotePrefix="1">
      <alignment/>
    </xf>
    <xf numFmtId="169" fontId="1" fillId="6" borderId="0" xfId="0" applyNumberFormat="1" applyFont="1" applyFill="1" applyBorder="1" applyAlignment="1">
      <alignment/>
    </xf>
    <xf numFmtId="0" fontId="1" fillId="6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17</xdr:row>
      <xdr:rowOff>38100</xdr:rowOff>
    </xdr:from>
    <xdr:to>
      <xdr:col>5</xdr:col>
      <xdr:colOff>428625</xdr:colOff>
      <xdr:row>18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3200400" y="3057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6" width="10.421875" style="4" customWidth="1"/>
    <col min="7" max="7" width="12.140625" style="4" customWidth="1"/>
    <col min="8" max="8" width="13.140625" style="4" customWidth="1"/>
    <col min="9" max="9" width="10.57421875" style="4" bestFit="1" customWidth="1"/>
    <col min="10" max="10" width="12.421875" style="4" customWidth="1"/>
    <col min="11" max="11" width="10.57421875" style="4" customWidth="1"/>
    <col min="12" max="12" width="11.7109375" style="4" customWidth="1"/>
    <col min="13" max="13" width="11.8515625" style="4" bestFit="1" customWidth="1"/>
    <col min="14" max="14" width="10.57421875" style="4" bestFit="1" customWidth="1"/>
    <col min="15" max="16384" width="9.140625" style="4" customWidth="1"/>
  </cols>
  <sheetData>
    <row r="2" spans="1:15" ht="10.5">
      <c r="A2" s="1"/>
      <c r="B2" s="2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7" customFormat="1" ht="14.25">
      <c r="A3" s="5"/>
      <c r="B3" s="2"/>
      <c r="C3" s="6" t="s">
        <v>0</v>
      </c>
      <c r="D3" s="3"/>
      <c r="E3" s="3"/>
      <c r="F3" s="3"/>
      <c r="G3" s="5"/>
      <c r="H3" s="1"/>
      <c r="I3" s="1"/>
      <c r="J3" s="1"/>
      <c r="K3" s="1"/>
      <c r="L3" s="2"/>
      <c r="M3" s="2"/>
      <c r="N3" s="3"/>
      <c r="O3" s="5"/>
    </row>
    <row r="4" spans="1:15" s="7" customFormat="1" ht="10.5">
      <c r="A4" s="5"/>
      <c r="B4" s="2"/>
      <c r="C4" s="8"/>
      <c r="D4" s="3"/>
      <c r="E4" s="3"/>
      <c r="F4" s="3"/>
      <c r="G4" s="5"/>
      <c r="H4" s="5"/>
      <c r="I4" s="5"/>
      <c r="J4" s="5"/>
      <c r="K4" s="5"/>
      <c r="L4" s="2"/>
      <c r="M4" s="2"/>
      <c r="N4" s="8"/>
      <c r="O4" s="5"/>
    </row>
    <row r="5" spans="1:15" s="7" customFormat="1" ht="10.5">
      <c r="A5" s="5"/>
      <c r="B5" s="2"/>
      <c r="C5" s="8" t="s">
        <v>1</v>
      </c>
      <c r="D5" s="3" t="s">
        <v>2</v>
      </c>
      <c r="E5" s="3"/>
      <c r="F5" s="3"/>
      <c r="G5" s="5"/>
      <c r="H5" s="5"/>
      <c r="I5" s="5"/>
      <c r="J5" s="5"/>
      <c r="K5" s="5"/>
      <c r="L5" s="5"/>
      <c r="M5" s="5"/>
      <c r="N5" s="5"/>
      <c r="O5" s="5"/>
    </row>
    <row r="6" spans="1:15" s="7" customFormat="1" ht="10.5">
      <c r="A6" s="5"/>
      <c r="B6" s="2"/>
      <c r="C6" s="8" t="s">
        <v>3</v>
      </c>
      <c r="D6" s="3" t="s">
        <v>4</v>
      </c>
      <c r="E6" s="3"/>
      <c r="F6" s="3"/>
      <c r="G6" s="5"/>
      <c r="H6" s="5"/>
      <c r="I6" s="5"/>
      <c r="J6" s="5"/>
      <c r="K6" s="5"/>
      <c r="L6" s="5"/>
      <c r="M6" s="5"/>
      <c r="N6" s="5"/>
      <c r="O6" s="5"/>
    </row>
    <row r="7" spans="1:15" s="7" customFormat="1" ht="10.5">
      <c r="A7" s="5"/>
      <c r="B7" s="2"/>
      <c r="C7" s="8" t="s">
        <v>5</v>
      </c>
      <c r="D7" s="3" t="s">
        <v>6</v>
      </c>
      <c r="E7" s="3"/>
      <c r="F7" s="3"/>
      <c r="G7" s="5"/>
      <c r="H7" s="5"/>
      <c r="I7" s="5"/>
      <c r="J7" s="5"/>
      <c r="K7" s="5"/>
      <c r="L7" s="5"/>
      <c r="M7" s="5"/>
      <c r="N7" s="5"/>
      <c r="O7" s="5"/>
    </row>
    <row r="8" spans="1:15" s="7" customFormat="1" ht="10.5">
      <c r="A8" s="5"/>
      <c r="B8" s="2"/>
      <c r="C8" s="8" t="s">
        <v>7</v>
      </c>
      <c r="D8" s="3" t="s">
        <v>8</v>
      </c>
      <c r="E8" s="3"/>
      <c r="F8" s="3"/>
      <c r="G8" s="5"/>
      <c r="H8" s="5"/>
      <c r="I8" s="5"/>
      <c r="J8" s="5"/>
      <c r="K8" s="5"/>
      <c r="L8" s="5"/>
      <c r="M8" s="5"/>
      <c r="N8" s="5"/>
      <c r="O8" s="5"/>
    </row>
    <row r="9" spans="1:15" ht="66" customHeight="1">
      <c r="A9" s="1"/>
      <c r="B9" s="2"/>
      <c r="C9" s="9" t="s">
        <v>9</v>
      </c>
      <c r="D9" s="10" t="s">
        <v>10</v>
      </c>
      <c r="E9" s="10"/>
      <c r="F9" s="10"/>
      <c r="G9" s="10"/>
      <c r="H9" s="10"/>
      <c r="I9" s="10"/>
      <c r="J9" s="10"/>
      <c r="K9" s="10"/>
      <c r="L9" s="10"/>
      <c r="M9" s="10"/>
      <c r="N9" s="1"/>
      <c r="O9" s="1"/>
    </row>
    <row r="10" spans="1:15" ht="10.5">
      <c r="A10" s="1"/>
      <c r="B10" s="2"/>
      <c r="C10" s="8"/>
      <c r="D10" s="3"/>
      <c r="E10" s="3"/>
      <c r="F10" s="3"/>
      <c r="G10" s="11"/>
      <c r="H10" s="12"/>
      <c r="I10" s="12"/>
      <c r="J10" s="12"/>
      <c r="K10" s="12"/>
      <c r="L10" s="12"/>
      <c r="M10" s="1"/>
      <c r="N10" s="1"/>
      <c r="O10" s="1"/>
    </row>
    <row r="11" spans="1:15" ht="10.5">
      <c r="A11" s="1"/>
      <c r="B11" s="1"/>
      <c r="C11" s="11"/>
      <c r="D11" s="11"/>
      <c r="E11" s="11"/>
      <c r="F11" s="11"/>
      <c r="G11" s="13" t="s">
        <v>11</v>
      </c>
      <c r="H11" s="14">
        <v>36906</v>
      </c>
      <c r="I11" s="14">
        <v>36906</v>
      </c>
      <c r="J11" s="14">
        <v>36479</v>
      </c>
      <c r="K11" s="14">
        <v>36982</v>
      </c>
      <c r="L11" s="14">
        <v>36585</v>
      </c>
      <c r="M11" s="15"/>
      <c r="N11" s="1"/>
      <c r="O11" s="1"/>
    </row>
    <row r="12" spans="1:15" ht="10.5">
      <c r="A12" s="1"/>
      <c r="B12" s="1"/>
      <c r="C12" s="11"/>
      <c r="D12" s="11"/>
      <c r="E12" s="11"/>
      <c r="F12" s="11"/>
      <c r="G12" s="13" t="s">
        <v>12</v>
      </c>
      <c r="H12" s="14">
        <v>36980</v>
      </c>
      <c r="I12" s="14">
        <v>36981</v>
      </c>
      <c r="J12" s="14">
        <v>36537</v>
      </c>
      <c r="K12" s="14">
        <v>36906</v>
      </c>
      <c r="L12" s="14">
        <v>39828</v>
      </c>
      <c r="M12" s="15"/>
      <c r="N12" s="1"/>
      <c r="O12" s="1"/>
    </row>
    <row r="13" spans="1:15" ht="10.5">
      <c r="A13" s="1"/>
      <c r="B13" s="1"/>
      <c r="C13" s="11"/>
      <c r="D13" s="11"/>
      <c r="E13" s="11"/>
      <c r="F13" s="11"/>
      <c r="G13" s="11"/>
      <c r="H13" s="16">
        <f>H12-H11</f>
        <v>74</v>
      </c>
      <c r="I13" s="16">
        <f>I12-I11</f>
        <v>75</v>
      </c>
      <c r="J13" s="16">
        <f>J12-J11</f>
        <v>58</v>
      </c>
      <c r="K13" s="16">
        <f>K12-K11</f>
        <v>-76</v>
      </c>
      <c r="L13" s="16">
        <f>L12-L11</f>
        <v>3243</v>
      </c>
      <c r="M13" s="1"/>
      <c r="N13" s="1"/>
      <c r="O13" s="1"/>
    </row>
    <row r="14" spans="1:15" ht="10.5">
      <c r="A14" s="1"/>
      <c r="B14" s="1"/>
      <c r="C14" s="11"/>
      <c r="D14" s="11"/>
      <c r="E14" s="11"/>
      <c r="F14" s="11"/>
      <c r="G14" s="11"/>
      <c r="H14" s="1"/>
      <c r="I14" s="1"/>
      <c r="J14" s="17">
        <f>(47/182.5+11/183)/2</f>
        <v>0.1588217680964144</v>
      </c>
      <c r="K14" s="1"/>
      <c r="L14" s="1"/>
      <c r="M14" s="1"/>
      <c r="N14" s="1"/>
      <c r="O14" s="1"/>
    </row>
    <row r="15" spans="1:15" ht="10.5">
      <c r="A15" s="1"/>
      <c r="B15" s="1"/>
      <c r="C15" s="11"/>
      <c r="D15" s="11"/>
      <c r="E15" s="11"/>
      <c r="F15" s="11"/>
      <c r="G15" s="11"/>
      <c r="H15" s="18" t="s">
        <v>0</v>
      </c>
      <c r="I15" s="18" t="s">
        <v>0</v>
      </c>
      <c r="J15" s="18" t="s">
        <v>0</v>
      </c>
      <c r="K15" s="18" t="s">
        <v>0</v>
      </c>
      <c r="L15" s="18" t="s">
        <v>0</v>
      </c>
      <c r="M15" s="1"/>
      <c r="N15" s="1"/>
      <c r="O15" s="1"/>
    </row>
    <row r="16" spans="1:15" ht="10.5">
      <c r="A16" s="1"/>
      <c r="B16" s="1"/>
      <c r="C16" s="19" t="s">
        <v>13</v>
      </c>
      <c r="D16" s="1"/>
      <c r="E16" s="1"/>
      <c r="F16" s="1"/>
      <c r="G16" s="11"/>
      <c r="H16" s="19" t="s">
        <v>14</v>
      </c>
      <c r="I16" s="19" t="s">
        <v>14</v>
      </c>
      <c r="J16" s="19" t="s">
        <v>14</v>
      </c>
      <c r="K16" s="19" t="s">
        <v>14</v>
      </c>
      <c r="L16" s="19" t="s">
        <v>14</v>
      </c>
      <c r="M16" s="1"/>
      <c r="N16" s="1"/>
      <c r="O16" s="1"/>
    </row>
    <row r="17" spans="1:15" ht="10.5">
      <c r="A17" s="1"/>
      <c r="B17" s="20"/>
      <c r="C17" s="21">
        <v>0</v>
      </c>
      <c r="D17" s="15" t="str">
        <f>_XLL.DESCRIBEDAYCOUNT()</f>
        <v>Actual Days/Actual Days In Month ('Decimal Year').</v>
      </c>
      <c r="E17" s="22"/>
      <c r="F17" s="22"/>
      <c r="G17" s="13"/>
      <c r="H17" s="23">
        <f>_XLL.DIFFY(H$11,H$12,$C17)</f>
        <v>0.20833333333333334</v>
      </c>
      <c r="I17" s="23">
        <f>_XLL.DIFFY(I$11,I$12,$C17)</f>
        <v>0.2111111111111111</v>
      </c>
      <c r="J17" s="23">
        <f>_XLL.DIFFY(J$11,J$12,$C17)</f>
        <v>0.15833333333333333</v>
      </c>
      <c r="K17" s="23">
        <f>_XLL.DIFFY(K$11,K$12,$C17)</f>
        <v>-0.2111111111111111</v>
      </c>
      <c r="L17" s="23">
        <f>_XLL.DIFFY(L$11,L$12,$C17)</f>
        <v>8.875</v>
      </c>
      <c r="M17" s="24"/>
      <c r="N17" s="1"/>
      <c r="O17" s="1"/>
    </row>
    <row r="18" spans="1:15" ht="10.5">
      <c r="A18" s="1"/>
      <c r="B18" s="1"/>
      <c r="C18" s="25"/>
      <c r="D18" s="1"/>
      <c r="E18" s="1"/>
      <c r="F18" s="1"/>
      <c r="G18" s="1"/>
      <c r="H18" s="25"/>
      <c r="I18" s="25"/>
      <c r="J18" s="25"/>
      <c r="K18" s="25"/>
      <c r="L18" s="25"/>
      <c r="M18" s="11"/>
      <c r="N18" s="1"/>
      <c r="O18" s="1"/>
    </row>
    <row r="19" spans="1:15" ht="10.5">
      <c r="A19" s="1"/>
      <c r="B19" s="20"/>
      <c r="C19" s="21">
        <v>0</v>
      </c>
      <c r="D19" s="15" t="str">
        <f>_XLL.DESCRIBEDAYCOUNT(C19)</f>
        <v>30/360 (PSA).</v>
      </c>
      <c r="E19" s="22"/>
      <c r="F19" s="22"/>
      <c r="G19" s="13"/>
      <c r="H19" s="23">
        <f>_XLL.DIFFY(H$11,H$12,$C19)</f>
        <v>0.20833333333333334</v>
      </c>
      <c r="I19" s="23">
        <f>_XLL.DIFFY(I$11,I$12,$C19)</f>
        <v>0.2111111111111111</v>
      </c>
      <c r="J19" s="23">
        <f>_XLL.DIFFY(J$11,J$12,$C19)</f>
        <v>0.15833333333333333</v>
      </c>
      <c r="K19" s="23">
        <f>_XLL.DIFFY(K$11,K$12,$C19)</f>
        <v>-0.2111111111111111</v>
      </c>
      <c r="L19" s="23">
        <f>_XLL.DIFFY(L$11,L$12,$C19)</f>
        <v>8.875</v>
      </c>
      <c r="M19" s="24"/>
      <c r="N19" s="1"/>
      <c r="O19" s="1"/>
    </row>
    <row r="20" spans="1:15" ht="10.5">
      <c r="A20" s="1"/>
      <c r="B20" s="20"/>
      <c r="C20" s="21">
        <v>1</v>
      </c>
      <c r="D20" s="15" t="str">
        <f>_XLL.DESCRIBEDAYCOUNT(C20)</f>
        <v>Actual/Actual (365 or 366).</v>
      </c>
      <c r="E20" s="22"/>
      <c r="F20" s="22"/>
      <c r="G20" s="13"/>
      <c r="H20" s="23">
        <f>_XLL.DIFFY(H$11,H$12,$C20)</f>
        <v>0.2027397260273973</v>
      </c>
      <c r="I20" s="23">
        <f>_XLL.DIFFY(I$11,I$12,$C20)</f>
        <v>0.20547945205479454</v>
      </c>
      <c r="J20" s="23">
        <f>_XLL.DIFFY(J$11,J$12,$C20)</f>
        <v>0.15882176809641435</v>
      </c>
      <c r="K20" s="23">
        <f>_XLL.DIFFY(K$11,K$12,$C20)</f>
        <v>-0.20821917808219179</v>
      </c>
      <c r="L20" s="23">
        <f>_XLL.DIFFY(L$11,L$12,$C20)</f>
        <v>8.877153978591211</v>
      </c>
      <c r="M20" s="26">
        <f>8+307/366+14/365</f>
        <v>8.877153978591211</v>
      </c>
      <c r="N20" s="17"/>
      <c r="O20" s="1"/>
    </row>
    <row r="21" spans="1:15" ht="10.5">
      <c r="A21" s="1"/>
      <c r="B21" s="20"/>
      <c r="C21" s="21">
        <v>2</v>
      </c>
      <c r="D21" s="15" t="str">
        <f>_XLL.DESCRIBEDAYCOUNT(C21)</f>
        <v>Actual Days/360.</v>
      </c>
      <c r="E21" s="22"/>
      <c r="F21" s="22"/>
      <c r="G21" s="13"/>
      <c r="H21" s="23">
        <f>_XLL.DIFFY(H$11,H$12,$C21)</f>
        <v>0.20555555555555557</v>
      </c>
      <c r="I21" s="23">
        <f>_XLL.DIFFY(I$11,I$12,$C21)</f>
        <v>0.20833333333333334</v>
      </c>
      <c r="J21" s="23">
        <f>_XLL.DIFFY(J$11,J$12,$C21)</f>
        <v>0.16111111111111112</v>
      </c>
      <c r="K21" s="23">
        <f>_XLL.DIFFY(K$11,K$12,$C21)</f>
        <v>-0.2111111111111111</v>
      </c>
      <c r="L21" s="23">
        <f>_XLL.DIFFY(L$11,L$12,$C21)</f>
        <v>9.008333333333333</v>
      </c>
      <c r="M21" s="27"/>
      <c r="N21" s="1"/>
      <c r="O21" s="1"/>
    </row>
    <row r="22" spans="1:15" ht="10.5">
      <c r="A22" s="1"/>
      <c r="B22" s="20"/>
      <c r="C22" s="21">
        <v>3</v>
      </c>
      <c r="D22" s="15" t="str">
        <f>_XLL.DESCRIBEDAYCOUNT(C22)</f>
        <v>Actual Days/365.</v>
      </c>
      <c r="E22" s="22"/>
      <c r="F22" s="22"/>
      <c r="G22" s="13"/>
      <c r="H22" s="23">
        <f>_XLL.DIFFY(H$11,H$12,$C22)</f>
        <v>0.2027397260273973</v>
      </c>
      <c r="I22" s="23">
        <f>_XLL.DIFFY(I$11,I$12,$C22)</f>
        <v>0.20547945205479454</v>
      </c>
      <c r="J22" s="23">
        <f>_XLL.DIFFY(J$11,J$12,$C22)</f>
        <v>0.15890410958904108</v>
      </c>
      <c r="K22" s="23">
        <f>_XLL.DIFFY(K$11,K$12,$C22)</f>
        <v>-0.20821917808219179</v>
      </c>
      <c r="L22" s="23">
        <f>_XLL.DIFFY(L$11,L$12,$C22)</f>
        <v>8.884931506849314</v>
      </c>
      <c r="M22" s="28"/>
      <c r="N22" s="1"/>
      <c r="O22" s="1"/>
    </row>
    <row r="23" spans="1:15" ht="10.5">
      <c r="A23" s="1"/>
      <c r="B23" s="20"/>
      <c r="C23" s="21">
        <v>4</v>
      </c>
      <c r="D23" s="15" t="str">
        <f>_XLL.DESCRIBEDAYCOUNT(C23)</f>
        <v>30/360 (European).</v>
      </c>
      <c r="E23" s="22"/>
      <c r="F23" s="22"/>
      <c r="G23" s="13"/>
      <c r="H23" s="23">
        <f>_XLL.DIFFY(H$11,H$12,$C23)</f>
        <v>0.20833333333333334</v>
      </c>
      <c r="I23" s="23">
        <f>_XLL.DIFFY(I$11,I$12,$C23)</f>
        <v>0.20833333333333334</v>
      </c>
      <c r="J23" s="23">
        <f>_XLL.DIFFY(J$11,J$12,$C23)</f>
        <v>0.15833333333333333</v>
      </c>
      <c r="K23" s="23">
        <f>_XLL.DIFFY(K$11,K$12,$C23)</f>
        <v>-0.2111111111111111</v>
      </c>
      <c r="L23" s="23">
        <f>_XLL.DIFFY(L$11,L$12,$C23)</f>
        <v>8.877777777777778</v>
      </c>
      <c r="M23" s="24"/>
      <c r="N23" s="1"/>
      <c r="O23" s="1"/>
    </row>
    <row r="24" spans="1:15" ht="10.5">
      <c r="A24" s="1"/>
      <c r="B24" s="20"/>
      <c r="C24" s="21">
        <v>5</v>
      </c>
      <c r="D24" s="15" t="str">
        <f>_XLL.DESCRIBEDAYCOUNT(C24)</f>
        <v>Actual Days/Actual Days In Month ('Decimal Year').</v>
      </c>
      <c r="E24" s="22"/>
      <c r="F24" s="22"/>
      <c r="G24" s="13"/>
      <c r="H24" s="23">
        <f>_XLL.DIFFY(H$11,H$12,$C24)</f>
        <v>0.2069892473115639</v>
      </c>
      <c r="I24" s="23">
        <f>_XLL.DIFFY(I$11,I$12,$C24)</f>
        <v>0.20967741935479958</v>
      </c>
      <c r="J24" s="23">
        <f>_XLL.DIFFY(J$11,J$12,$C24)</f>
        <v>0.15734767025090454</v>
      </c>
      <c r="K24" s="23">
        <f>_XLL.DIFFY(K$11,K$12,$C24)</f>
        <v>-0.21236559139773212</v>
      </c>
      <c r="L24" s="23">
        <f>_XLL.DIFFY(L$11,L$12,$C24)</f>
        <v>8.873841305153897</v>
      </c>
      <c r="M24" s="24"/>
      <c r="N24" s="1"/>
      <c r="O24" s="1"/>
    </row>
    <row r="25" spans="1:16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5" ht="10.5">
      <c r="A26" s="1"/>
      <c r="B26" s="1"/>
      <c r="C26" s="1" t="s">
        <v>15</v>
      </c>
      <c r="D26" s="1"/>
      <c r="E26" s="1"/>
      <c r="F26" s="1"/>
      <c r="G26" s="1"/>
      <c r="H26" s="19"/>
      <c r="I26" s="19"/>
      <c r="J26" s="19"/>
      <c r="K26" s="12"/>
      <c r="L26" s="1"/>
      <c r="M26" s="11"/>
      <c r="N26" s="1"/>
      <c r="O26" s="1"/>
    </row>
    <row r="27" spans="1:15" ht="10.5">
      <c r="A27" s="1"/>
      <c r="B27" s="1"/>
      <c r="C27" s="1">
        <v>0</v>
      </c>
      <c r="D27" s="1" t="str">
        <f>_XLL.DESCRIBEDAYCOUNT(C27)</f>
        <v>30/360 (PSA).</v>
      </c>
      <c r="E27" s="1"/>
      <c r="F27" s="1"/>
      <c r="G27" s="20"/>
      <c r="H27" s="29">
        <f>((3-1)*30+30-15)/360</f>
        <v>0.20833333333333334</v>
      </c>
      <c r="I27" s="29">
        <f>((3-1)*30+31-15)/360</f>
        <v>0.2111111111111111</v>
      </c>
      <c r="J27" s="29">
        <f>((4-1)*30+1-15)/360</f>
        <v>0.2111111111111111</v>
      </c>
      <c r="K27" s="29">
        <f>-((4-1)*30+1-15)/360</f>
        <v>-0.2111111111111111</v>
      </c>
      <c r="L27" s="15"/>
      <c r="M27" s="11"/>
      <c r="N27" s="1"/>
      <c r="O27" s="1"/>
    </row>
    <row r="28" spans="1:15" ht="10.5">
      <c r="A28" s="1"/>
      <c r="B28" s="1"/>
      <c r="C28" s="1">
        <f>C20</f>
        <v>1</v>
      </c>
      <c r="D28" s="1" t="str">
        <f>_XLL.DESCRIBEDAYCOUNT(C28)</f>
        <v>Actual/Actual (365 or 366).</v>
      </c>
      <c r="E28" s="1"/>
      <c r="F28" s="1"/>
      <c r="G28" s="20"/>
      <c r="H28" s="29">
        <f>H13/365</f>
        <v>0.20273972602739726</v>
      </c>
      <c r="I28" s="29">
        <f>I13/365</f>
        <v>0.2054794520547945</v>
      </c>
      <c r="J28" s="29">
        <f>J13/365</f>
        <v>0.1589041095890411</v>
      </c>
      <c r="K28" s="29">
        <f>K13/365</f>
        <v>-0.20821917808219179</v>
      </c>
      <c r="L28" s="15"/>
      <c r="M28" s="11"/>
      <c r="N28" s="1"/>
      <c r="O28" s="1"/>
    </row>
    <row r="29" spans="1:15" ht="10.5">
      <c r="A29" s="1"/>
      <c r="B29" s="1"/>
      <c r="C29" s="1">
        <f>C21</f>
        <v>2</v>
      </c>
      <c r="D29" s="1" t="str">
        <f>_XLL.DESCRIBEDAYCOUNT(C29)</f>
        <v>Actual Days/360.</v>
      </c>
      <c r="E29" s="1"/>
      <c r="F29" s="1"/>
      <c r="G29" s="20"/>
      <c r="H29" s="29">
        <f>H13/360</f>
        <v>0.20555555555555555</v>
      </c>
      <c r="I29" s="29">
        <f>I13/360</f>
        <v>0.20833333333333334</v>
      </c>
      <c r="J29" s="29">
        <f>J13/360</f>
        <v>0.16111111111111112</v>
      </c>
      <c r="K29" s="29">
        <f>K13/360</f>
        <v>-0.2111111111111111</v>
      </c>
      <c r="L29" s="15"/>
      <c r="M29" s="11"/>
      <c r="N29" s="1"/>
      <c r="O29" s="1"/>
    </row>
    <row r="30" spans="1:15" ht="10.5">
      <c r="A30" s="1"/>
      <c r="B30" s="1"/>
      <c r="C30" s="1">
        <f>C22</f>
        <v>3</v>
      </c>
      <c r="D30" s="1" t="str">
        <f>_XLL.DESCRIBEDAYCOUNT(C30)</f>
        <v>Actual Days/365.</v>
      </c>
      <c r="E30" s="1"/>
      <c r="F30" s="1"/>
      <c r="G30" s="20"/>
      <c r="H30" s="29">
        <f>H13/365</f>
        <v>0.20273972602739726</v>
      </c>
      <c r="I30" s="29">
        <f>I13/365</f>
        <v>0.2054794520547945</v>
      </c>
      <c r="J30" s="29">
        <f>J13/365</f>
        <v>0.1589041095890411</v>
      </c>
      <c r="K30" s="29">
        <f>K13/365</f>
        <v>-0.20821917808219179</v>
      </c>
      <c r="L30" s="15"/>
      <c r="M30" s="11"/>
      <c r="N30" s="1"/>
      <c r="O30" s="1"/>
    </row>
    <row r="31" spans="1:15" ht="10.5">
      <c r="A31" s="1"/>
      <c r="B31" s="1"/>
      <c r="C31" s="1">
        <f>C23</f>
        <v>4</v>
      </c>
      <c r="D31" s="1" t="str">
        <f>_XLL.DESCRIBEDAYCOUNT(C31)</f>
        <v>30/360 (European).</v>
      </c>
      <c r="E31" s="1"/>
      <c r="F31" s="1"/>
      <c r="G31" s="20"/>
      <c r="H31" s="29">
        <f>((3-1)*30+30-15)/360</f>
        <v>0.20833333333333334</v>
      </c>
      <c r="I31" s="29">
        <f>((3-1)*30+30-15)/360</f>
        <v>0.20833333333333334</v>
      </c>
      <c r="J31" s="29">
        <f>((4-1)*30+1-15)/360</f>
        <v>0.2111111111111111</v>
      </c>
      <c r="K31" s="29">
        <f>-((4-1)*30+1-15)/360</f>
        <v>-0.2111111111111111</v>
      </c>
      <c r="L31" s="15"/>
      <c r="M31" s="1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25"/>
      <c r="I32" s="25"/>
      <c r="J32" s="25"/>
      <c r="K32" s="25"/>
      <c r="L32" s="1"/>
      <c r="M32" s="11"/>
      <c r="N32" s="1"/>
      <c r="O32" s="1"/>
    </row>
    <row r="33" spans="1:15" ht="10.5">
      <c r="A33" s="1"/>
      <c r="B33" s="1"/>
      <c r="C33" s="1">
        <f>C24</f>
        <v>5</v>
      </c>
      <c r="D33" s="1" t="str">
        <f>_XLL.DESCRIBEDAYCOUNT(C33)</f>
        <v>Actual Days/Actual Days In Month ('Decimal Year').</v>
      </c>
      <c r="E33" s="1"/>
      <c r="F33" s="1"/>
      <c r="G33" s="20"/>
      <c r="H33" s="29">
        <f>(2-2/31+(31-15+1)/31)/12</f>
        <v>0.20698924731182797</v>
      </c>
      <c r="I33" s="29">
        <f>(2-1/31+(31-15+1)/31)/12</f>
        <v>0.20967741935483872</v>
      </c>
      <c r="J33" s="29">
        <f>(2+(31-15+1)/31)/12</f>
        <v>0.21236559139784947</v>
      </c>
      <c r="K33" s="29">
        <f>-(2+(31-15+1)/31)/12</f>
        <v>-0.21236559139784947</v>
      </c>
      <c r="L33" s="15"/>
      <c r="M33" s="1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30"/>
      <c r="I34" s="30"/>
      <c r="J34" s="30"/>
      <c r="K34" s="31"/>
      <c r="L34" s="1"/>
      <c r="M34" s="11"/>
      <c r="N34" s="1"/>
      <c r="O34" s="1"/>
    </row>
    <row r="35" spans="1:15" ht="10.5">
      <c r="A35" s="1"/>
      <c r="B35" s="1"/>
      <c r="C35" s="22" t="s">
        <v>16</v>
      </c>
      <c r="D35" s="1"/>
      <c r="E35" s="1"/>
      <c r="F35" s="1"/>
      <c r="G35" s="1"/>
      <c r="H35" s="32"/>
      <c r="I35" s="32"/>
      <c r="J35" s="32"/>
      <c r="K35" s="12"/>
      <c r="L35" s="12"/>
      <c r="M35" s="11"/>
      <c r="N35" s="1"/>
      <c r="O35" s="1"/>
    </row>
    <row r="36" spans="1:15" ht="10.5">
      <c r="A36" s="1"/>
      <c r="B36" s="1"/>
      <c r="C36" s="1">
        <v>0</v>
      </c>
      <c r="D36" s="22" t="s">
        <v>17</v>
      </c>
      <c r="E36" s="22"/>
      <c r="F36" s="22"/>
      <c r="G36" s="20"/>
      <c r="H36" s="33">
        <f aca="true" t="shared" si="0" ref="H36:L40">YEARFRAC(H$11,H$12,$C36)</f>
        <v>0.20833333333333334</v>
      </c>
      <c r="I36" s="33">
        <f t="shared" si="0"/>
        <v>0.2111111111111111</v>
      </c>
      <c r="J36" s="33">
        <f t="shared" si="0"/>
        <v>0.15833333333333333</v>
      </c>
      <c r="K36" s="33">
        <f t="shared" si="0"/>
        <v>0.2111111111111111</v>
      </c>
      <c r="L36" s="33">
        <f t="shared" si="0"/>
        <v>8.875</v>
      </c>
      <c r="M36" s="15"/>
      <c r="N36" s="1"/>
      <c r="O36" s="1"/>
    </row>
    <row r="37" spans="1:15" ht="10.5">
      <c r="A37" s="1"/>
      <c r="B37" s="1"/>
      <c r="C37" s="1">
        <v>1</v>
      </c>
      <c r="D37" s="1" t="s">
        <v>18</v>
      </c>
      <c r="E37" s="1"/>
      <c r="F37" s="1"/>
      <c r="G37" s="20"/>
      <c r="H37" s="33">
        <f t="shared" si="0"/>
        <v>0.20273972602739726</v>
      </c>
      <c r="I37" s="33">
        <f t="shared" si="0"/>
        <v>0.2054794520547945</v>
      </c>
      <c r="J37" s="33">
        <f t="shared" si="0"/>
        <v>0.1589041095890411</v>
      </c>
      <c r="K37" s="33">
        <f t="shared" si="0"/>
        <v>0.20821917808219179</v>
      </c>
      <c r="L37" s="33">
        <f t="shared" si="0"/>
        <v>8.877634820695318</v>
      </c>
      <c r="M37" s="26">
        <f>L13/((366*3+365*7)/10)</f>
        <v>8.877634820695318</v>
      </c>
      <c r="N37" s="17"/>
      <c r="O37" s="1"/>
    </row>
    <row r="38" spans="1:15" ht="10.5">
      <c r="A38" s="1"/>
      <c r="B38" s="1"/>
      <c r="C38" s="1">
        <v>2</v>
      </c>
      <c r="D38" s="1" t="s">
        <v>19</v>
      </c>
      <c r="E38" s="1"/>
      <c r="F38" s="1"/>
      <c r="G38" s="20"/>
      <c r="H38" s="33">
        <f t="shared" si="0"/>
        <v>0.20555555555555555</v>
      </c>
      <c r="I38" s="33">
        <f t="shared" si="0"/>
        <v>0.20833333333333334</v>
      </c>
      <c r="J38" s="33">
        <f t="shared" si="0"/>
        <v>0.16111111111111112</v>
      </c>
      <c r="K38" s="33">
        <f t="shared" si="0"/>
        <v>0.2111111111111111</v>
      </c>
      <c r="L38" s="33">
        <f t="shared" si="0"/>
        <v>9.008333333333333</v>
      </c>
      <c r="M38" s="15"/>
      <c r="N38" s="1"/>
      <c r="O38" s="1"/>
    </row>
    <row r="39" spans="1:15" ht="10.5">
      <c r="A39" s="1"/>
      <c r="B39" s="1"/>
      <c r="C39" s="1">
        <v>3</v>
      </c>
      <c r="D39" s="22" t="s">
        <v>20</v>
      </c>
      <c r="E39" s="22"/>
      <c r="F39" s="22"/>
      <c r="G39" s="20"/>
      <c r="H39" s="33">
        <f t="shared" si="0"/>
        <v>0.20273972602739726</v>
      </c>
      <c r="I39" s="33">
        <f t="shared" si="0"/>
        <v>0.2054794520547945</v>
      </c>
      <c r="J39" s="33">
        <f t="shared" si="0"/>
        <v>0.1589041095890411</v>
      </c>
      <c r="K39" s="33">
        <f t="shared" si="0"/>
        <v>0.20821917808219179</v>
      </c>
      <c r="L39" s="33">
        <f t="shared" si="0"/>
        <v>8.884931506849314</v>
      </c>
      <c r="M39" s="34"/>
      <c r="N39" s="35"/>
      <c r="O39" s="1"/>
    </row>
    <row r="40" spans="1:15" ht="10.5">
      <c r="A40" s="1"/>
      <c r="B40" s="1"/>
      <c r="C40" s="1">
        <v>4</v>
      </c>
      <c r="D40" s="1" t="s">
        <v>21</v>
      </c>
      <c r="E40" s="1"/>
      <c r="F40" s="1"/>
      <c r="G40" s="20"/>
      <c r="H40" s="33">
        <f t="shared" si="0"/>
        <v>0.20833333333333334</v>
      </c>
      <c r="I40" s="33">
        <f t="shared" si="0"/>
        <v>0.20833333333333334</v>
      </c>
      <c r="J40" s="33">
        <f t="shared" si="0"/>
        <v>0.15833333333333333</v>
      </c>
      <c r="K40" s="33">
        <f t="shared" si="0"/>
        <v>0.2111111111111111</v>
      </c>
      <c r="L40" s="33">
        <f t="shared" si="0"/>
        <v>8.877777777777778</v>
      </c>
      <c r="M40" s="15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31"/>
      <c r="I41" s="31"/>
      <c r="J41" s="31"/>
      <c r="K41" s="31"/>
      <c r="L41" s="31"/>
      <c r="M41" s="1"/>
      <c r="N41" s="1"/>
      <c r="O41" s="1"/>
    </row>
    <row r="42" spans="1:15" ht="10.5">
      <c r="A42" s="1"/>
      <c r="B42" s="1"/>
      <c r="C42" s="5" t="s">
        <v>22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22" t="s">
        <v>23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22" t="s">
        <v>24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 t="s">
        <v>25</v>
      </c>
      <c r="O44" s="1"/>
    </row>
    <row r="45" spans="1:15" ht="10.5">
      <c r="A45" s="1"/>
      <c r="B45" s="1"/>
      <c r="C45" s="1"/>
      <c r="D45" s="1"/>
      <c r="E45" s="1"/>
      <c r="F45" s="1"/>
      <c r="G45" s="1"/>
      <c r="H45" s="35">
        <f>H36-H19</f>
        <v>0</v>
      </c>
      <c r="I45" s="35">
        <f>I36-I19</f>
        <v>0</v>
      </c>
      <c r="J45" s="35">
        <f>J36-J19</f>
        <v>0</v>
      </c>
      <c r="K45" s="35"/>
      <c r="L45" s="35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35">
        <f>H37-H20</f>
        <v>0</v>
      </c>
      <c r="I46" s="35">
        <f>I37-I20</f>
        <v>0</v>
      </c>
      <c r="J46" s="35"/>
      <c r="K46" s="35"/>
      <c r="L46" s="35"/>
      <c r="M46" s="1"/>
      <c r="N46" s="1"/>
      <c r="O46" s="1" t="s">
        <v>25</v>
      </c>
    </row>
    <row r="47" spans="1:15" ht="10.5">
      <c r="A47" s="1"/>
      <c r="B47" s="1"/>
      <c r="C47" s="1"/>
      <c r="D47" s="1"/>
      <c r="E47" s="1"/>
      <c r="F47" s="1"/>
      <c r="G47" s="1"/>
      <c r="H47" s="36" t="s">
        <v>26</v>
      </c>
      <c r="I47" s="37"/>
      <c r="J47" s="37"/>
      <c r="K47" s="37"/>
      <c r="L47" s="37"/>
      <c r="M47" s="38"/>
      <c r="N47" s="38"/>
      <c r="O47" s="1"/>
    </row>
    <row r="48" spans="1:15" ht="10.5">
      <c r="A48" s="1"/>
      <c r="B48" s="1"/>
      <c r="C48" s="1"/>
      <c r="D48" s="1"/>
      <c r="E48" s="1"/>
      <c r="F48" s="1"/>
      <c r="G48" s="1"/>
      <c r="H48" s="37" t="s">
        <v>27</v>
      </c>
      <c r="I48" s="37"/>
      <c r="J48" s="37"/>
      <c r="K48" s="37"/>
      <c r="L48" s="37"/>
      <c r="M48" s="38"/>
      <c r="N48" s="38"/>
      <c r="O48" s="1" t="s">
        <v>25</v>
      </c>
    </row>
    <row r="49" spans="1:15" ht="10.5">
      <c r="A49" s="1"/>
      <c r="B49" s="1"/>
      <c r="C49" s="1"/>
      <c r="D49" s="1"/>
      <c r="E49" s="1"/>
      <c r="F49" s="1"/>
      <c r="G49" s="1"/>
      <c r="H49" s="37" t="s">
        <v>28</v>
      </c>
      <c r="I49" s="37"/>
      <c r="J49" s="37"/>
      <c r="K49" s="37"/>
      <c r="L49" s="37"/>
      <c r="M49" s="38"/>
      <c r="N49" s="38"/>
      <c r="O49" s="1"/>
    </row>
    <row r="50" spans="1:15" ht="10.5">
      <c r="A50" s="1"/>
      <c r="B50" s="1"/>
      <c r="C50" s="1"/>
      <c r="D50" s="1"/>
      <c r="E50" s="1"/>
      <c r="F50" s="1"/>
      <c r="G50" s="1"/>
      <c r="H50" s="37" t="s">
        <v>29</v>
      </c>
      <c r="I50" s="37"/>
      <c r="J50" s="37"/>
      <c r="K50" s="37"/>
      <c r="L50" s="37"/>
      <c r="M50" s="38"/>
      <c r="N50" s="38"/>
      <c r="O50" s="1"/>
    </row>
    <row r="51" spans="1:15" ht="10.5">
      <c r="A51" s="1"/>
      <c r="B51" s="1"/>
      <c r="C51" s="1"/>
      <c r="D51" s="1"/>
      <c r="E51" s="1"/>
      <c r="F51" s="1"/>
      <c r="G51" s="1"/>
      <c r="H51" s="37" t="s">
        <v>30</v>
      </c>
      <c r="I51" s="38"/>
      <c r="J51" s="38"/>
      <c r="K51" s="38"/>
      <c r="L51" s="38"/>
      <c r="M51" s="38"/>
      <c r="N51" s="38"/>
      <c r="O51" s="1"/>
    </row>
    <row r="52" spans="1:15" ht="10.5">
      <c r="A52" s="1"/>
      <c r="B52" s="1"/>
      <c r="C52" s="1"/>
      <c r="D52" s="1"/>
      <c r="E52" s="1"/>
      <c r="F52" s="1"/>
      <c r="G52" s="1"/>
      <c r="H52" s="36" t="s">
        <v>31</v>
      </c>
      <c r="I52" s="38"/>
      <c r="J52" s="38"/>
      <c r="K52" s="38"/>
      <c r="L52" s="38"/>
      <c r="M52" s="38"/>
      <c r="N52" s="38"/>
      <c r="O52" s="1"/>
    </row>
    <row r="53" spans="1:15" ht="10.5">
      <c r="A53" s="1"/>
      <c r="B53" s="1"/>
      <c r="C53" s="1"/>
      <c r="D53" s="1"/>
      <c r="E53" s="1"/>
      <c r="F53" s="1"/>
      <c r="G53" s="1"/>
      <c r="H53" s="37" t="s">
        <v>32</v>
      </c>
      <c r="I53" s="38"/>
      <c r="J53" s="38"/>
      <c r="K53" s="38"/>
      <c r="L53" s="38"/>
      <c r="M53" s="38"/>
      <c r="N53" s="38"/>
      <c r="O53" s="1"/>
    </row>
    <row r="54" spans="1:15" ht="10.5">
      <c r="A54" s="1"/>
      <c r="B54" s="1"/>
      <c r="C54" s="1"/>
      <c r="D54" s="1"/>
      <c r="E54" s="1"/>
      <c r="F54" s="1"/>
      <c r="G54" s="1"/>
      <c r="H54" s="37" t="s">
        <v>33</v>
      </c>
      <c r="I54" s="38"/>
      <c r="J54" s="38"/>
      <c r="K54" s="38"/>
      <c r="L54" s="38"/>
      <c r="M54" s="38"/>
      <c r="N54" s="38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 t="s">
        <v>25</v>
      </c>
    </row>
    <row r="80" ht="10.5">
      <c r="O80" s="4" t="s">
        <v>25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2013-03-26T10:56:26Z</dcterms:created>
  <dcterms:modified xsi:type="dcterms:W3CDTF">2013-03-26T10:56:26Z</dcterms:modified>
  <cp:category/>
  <cp:version/>
  <cp:contentType/>
  <cp:contentStatus/>
</cp:coreProperties>
</file>